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mc:AlternateContent xmlns:mc="http://schemas.openxmlformats.org/markup-compatibility/2006">
    <mc:Choice Requires="x15">
      <x15ac:absPath xmlns:x15ac="http://schemas.microsoft.com/office/spreadsheetml/2010/11/ac" url="C:\Users\16167f\Desktop\"/>
    </mc:Choice>
  </mc:AlternateContent>
  <xr:revisionPtr revIDLastSave="0" documentId="13_ncr:1_{8AC5C0DD-884B-4F57-97DF-8C88105A4136}" xr6:coauthVersionLast="47" xr6:coauthVersionMax="47" xr10:uidLastSave="{00000000-0000-0000-0000-000000000000}"/>
  <workbookProtection lockStructure="1"/>
  <bookViews>
    <workbookView xWindow="20370" yWindow="-4365" windowWidth="29040" windowHeight="15840" xr2:uid="{9A4170AA-629A-4792-B1E8-8BA97B3144BD}"/>
  </bookViews>
  <sheets>
    <sheet name="使い方" sheetId="47" r:id="rId1"/>
    <sheet name="①プロファイル" sheetId="46" r:id="rId2"/>
    <sheet name="②給与情報" sheetId="44" r:id="rId3"/>
    <sheet name="リスト" sheetId="24" state="hidden" r:id="rId4"/>
  </sheets>
  <definedNames>
    <definedName name="_xlnm._FilterDatabase" localSheetId="2" hidden="1">②給与情報!$A$2:$Y$12</definedName>
    <definedName name="_xlnm._FilterDatabase" localSheetId="3" hidden="1">リスト!#REF!</definedName>
    <definedName name="_xlnm.Print_Area" localSheetId="1">①プロファイル!$A$1:$E$57</definedName>
    <definedName name="_xlnm.Print_Area" localSheetId="0">使い方!$A$1:$L$113</definedName>
    <definedName name="データプロバイダー">①プロファイル!$A$47</definedName>
    <definedName name="メールアドレス">①プロファイル!$A$8</definedName>
    <definedName name="貴社名">①プロファイル!$A$4</definedName>
    <definedName name="給与計算方法">①プロファイル!$A$42</definedName>
    <definedName name="業種">①プロファイル!$A$12</definedName>
    <definedName name="氏名">①プロファイル!$A$5</definedName>
    <definedName name="従業員数単体">①プロファイル!$A$33</definedName>
    <definedName name="従業員数連結">①プロファイル!$A$26</definedName>
    <definedName name="所属部署">①プロファイル!$A$6</definedName>
    <definedName name="賞与の取り扱い">①プロファイル!$A$52</definedName>
    <definedName name="駐在員数">①プロファイル!$A$21</definedName>
    <definedName name="電話番号">①プロファイル!$A$7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148" i="44" l="1"/>
  <c r="AO148" i="44"/>
  <c r="AN148" i="44"/>
  <c r="AM148" i="44"/>
  <c r="AL148" i="44"/>
  <c r="AK148" i="44"/>
  <c r="AJ148" i="44"/>
  <c r="AP159" i="44"/>
  <c r="AO159" i="44"/>
  <c r="AN159" i="44"/>
  <c r="AM159" i="44"/>
  <c r="AL159" i="44"/>
  <c r="AK159" i="44"/>
  <c r="AJ159" i="44"/>
  <c r="AP158" i="44"/>
  <c r="AO158" i="44"/>
  <c r="AN158" i="44"/>
  <c r="AM158" i="44"/>
  <c r="AL158" i="44"/>
  <c r="AK158" i="44"/>
  <c r="AJ158" i="44"/>
  <c r="AP157" i="44"/>
  <c r="AO157" i="44"/>
  <c r="AN157" i="44"/>
  <c r="AM157" i="44"/>
  <c r="AL157" i="44"/>
  <c r="AK157" i="44"/>
  <c r="AJ157" i="44"/>
  <c r="AP156" i="44"/>
  <c r="AO156" i="44"/>
  <c r="AN156" i="44"/>
  <c r="AM156" i="44"/>
  <c r="AL156" i="44"/>
  <c r="AK156" i="44"/>
  <c r="AJ156" i="44"/>
  <c r="AP155" i="44"/>
  <c r="AO155" i="44"/>
  <c r="AN155" i="44"/>
  <c r="AM155" i="44"/>
  <c r="AL155" i="44"/>
  <c r="AK155" i="44"/>
  <c r="AJ155" i="44"/>
  <c r="AP154" i="44"/>
  <c r="AO154" i="44"/>
  <c r="AN154" i="44"/>
  <c r="AM154" i="44"/>
  <c r="AL154" i="44"/>
  <c r="AK154" i="44"/>
  <c r="AJ154" i="44"/>
  <c r="AP152" i="44"/>
  <c r="AO152" i="44"/>
  <c r="AN152" i="44"/>
  <c r="AM152" i="44"/>
  <c r="AL152" i="44"/>
  <c r="AK152" i="44"/>
  <c r="AJ152" i="44"/>
  <c r="AP151" i="44"/>
  <c r="AO151" i="44"/>
  <c r="AN151" i="44"/>
  <c r="AM151" i="44"/>
  <c r="AL151" i="44"/>
  <c r="AK151" i="44"/>
  <c r="AJ151" i="44"/>
  <c r="AP150" i="44"/>
  <c r="AO150" i="44"/>
  <c r="AN150" i="44"/>
  <c r="AM150" i="44"/>
  <c r="AL150" i="44"/>
  <c r="AK150" i="44"/>
  <c r="AJ150" i="44"/>
  <c r="AP149" i="44"/>
  <c r="AO149" i="44"/>
  <c r="AN149" i="44"/>
  <c r="AM149" i="44"/>
  <c r="AL149" i="44"/>
  <c r="AK149" i="44"/>
  <c r="AJ149" i="44"/>
  <c r="AP147" i="44"/>
  <c r="AO147" i="44"/>
  <c r="AN147" i="44"/>
  <c r="AM147" i="44"/>
  <c r="AL147" i="44"/>
  <c r="AK147" i="44"/>
  <c r="AJ147" i="44"/>
  <c r="AP145" i="44"/>
  <c r="AO145" i="44"/>
  <c r="AN145" i="44"/>
  <c r="AM145" i="44"/>
  <c r="AL145" i="44"/>
  <c r="AK145" i="44"/>
  <c r="AJ145" i="44"/>
  <c r="AP144" i="44"/>
  <c r="AO144" i="44"/>
  <c r="AN144" i="44"/>
  <c r="AM144" i="44"/>
  <c r="AL144" i="44"/>
  <c r="AK144" i="44"/>
  <c r="AJ144" i="44"/>
  <c r="AP143" i="44"/>
  <c r="AO143" i="44"/>
  <c r="AN143" i="44"/>
  <c r="AM143" i="44"/>
  <c r="AL143" i="44"/>
  <c r="AK143" i="44"/>
  <c r="AJ143" i="44"/>
  <c r="AP142" i="44"/>
  <c r="AO142" i="44"/>
  <c r="AN142" i="44"/>
  <c r="AM142" i="44"/>
  <c r="AL142" i="44"/>
  <c r="AK142" i="44"/>
  <c r="AJ142" i="44"/>
  <c r="AP141" i="44"/>
  <c r="AO141" i="44"/>
  <c r="AN141" i="44"/>
  <c r="AM141" i="44"/>
  <c r="AL141" i="44"/>
  <c r="AK141" i="44"/>
  <c r="AJ141" i="44"/>
  <c r="AP140" i="44"/>
  <c r="AO140" i="44"/>
  <c r="AN140" i="44"/>
  <c r="AM140" i="44"/>
  <c r="AL140" i="44"/>
  <c r="AK140" i="44"/>
  <c r="AJ140" i="44"/>
  <c r="AP138" i="44"/>
  <c r="AO138" i="44"/>
  <c r="AN138" i="44"/>
  <c r="AM138" i="44"/>
  <c r="AL138" i="44"/>
  <c r="AK138" i="44"/>
  <c r="AJ138" i="44"/>
  <c r="AP137" i="44"/>
  <c r="AO137" i="44"/>
  <c r="AN137" i="44"/>
  <c r="AM137" i="44"/>
  <c r="AL137" i="44"/>
  <c r="AK137" i="44"/>
  <c r="AJ137" i="44"/>
  <c r="AP136" i="44"/>
  <c r="AO136" i="44"/>
  <c r="AN136" i="44"/>
  <c r="AM136" i="44"/>
  <c r="AL136" i="44"/>
  <c r="AK136" i="44"/>
  <c r="AJ136" i="44"/>
  <c r="AP135" i="44"/>
  <c r="AO135" i="44"/>
  <c r="AN135" i="44"/>
  <c r="AM135" i="44"/>
  <c r="AL135" i="44"/>
  <c r="AK135" i="44"/>
  <c r="AJ135" i="44"/>
  <c r="AP134" i="44"/>
  <c r="AO134" i="44"/>
  <c r="AN134" i="44"/>
  <c r="AM134" i="44"/>
  <c r="AL134" i="44"/>
  <c r="AK134" i="44"/>
  <c r="AJ134" i="44"/>
  <c r="AP133" i="44"/>
  <c r="AO133" i="44"/>
  <c r="AN133" i="44"/>
  <c r="AM133" i="44"/>
  <c r="AL133" i="44"/>
  <c r="AK133" i="44"/>
  <c r="AJ133" i="44"/>
  <c r="AP131" i="44"/>
  <c r="AO131" i="44"/>
  <c r="AN131" i="44"/>
  <c r="AM131" i="44"/>
  <c r="AL131" i="44"/>
  <c r="AK131" i="44"/>
  <c r="AJ131" i="44"/>
  <c r="AP130" i="44"/>
  <c r="AO130" i="44"/>
  <c r="AN130" i="44"/>
  <c r="AM130" i="44"/>
  <c r="AL130" i="44"/>
  <c r="AK130" i="44"/>
  <c r="AJ130" i="44"/>
  <c r="AP129" i="44"/>
  <c r="AO129" i="44"/>
  <c r="AN129" i="44"/>
  <c r="AM129" i="44"/>
  <c r="AL129" i="44"/>
  <c r="AK129" i="44"/>
  <c r="AJ129" i="44"/>
  <c r="AP128" i="44"/>
  <c r="AO128" i="44"/>
  <c r="AN128" i="44"/>
  <c r="AM128" i="44"/>
  <c r="AL128" i="44"/>
  <c r="AK128" i="44"/>
  <c r="AJ128" i="44"/>
  <c r="AP127" i="44"/>
  <c r="AO127" i="44"/>
  <c r="AN127" i="44"/>
  <c r="AM127" i="44"/>
  <c r="AL127" i="44"/>
  <c r="AK127" i="44"/>
  <c r="AJ127" i="44"/>
  <c r="AP126" i="44"/>
  <c r="AO126" i="44"/>
  <c r="AN126" i="44"/>
  <c r="AM126" i="44"/>
  <c r="AL126" i="44"/>
  <c r="AK126" i="44"/>
  <c r="AJ126" i="44"/>
  <c r="AP124" i="44"/>
  <c r="AO124" i="44"/>
  <c r="AN124" i="44"/>
  <c r="AM124" i="44"/>
  <c r="AL124" i="44"/>
  <c r="AK124" i="44"/>
  <c r="AJ124" i="44"/>
  <c r="AP123" i="44"/>
  <c r="AO123" i="44"/>
  <c r="AN123" i="44"/>
  <c r="AM123" i="44"/>
  <c r="AL123" i="44"/>
  <c r="AK123" i="44"/>
  <c r="AJ123" i="44"/>
  <c r="AP122" i="44"/>
  <c r="AO122" i="44"/>
  <c r="AN122" i="44"/>
  <c r="AM122" i="44"/>
  <c r="AL122" i="44"/>
  <c r="AK122" i="44"/>
  <c r="AJ122" i="44"/>
  <c r="AP121" i="44"/>
  <c r="AO121" i="44"/>
  <c r="AN121" i="44"/>
  <c r="AM121" i="44"/>
  <c r="AL121" i="44"/>
  <c r="AK121" i="44"/>
  <c r="AJ121" i="44"/>
  <c r="AP120" i="44"/>
  <c r="AO120" i="44"/>
  <c r="AN120" i="44"/>
  <c r="AM120" i="44"/>
  <c r="AL120" i="44"/>
  <c r="AK120" i="44"/>
  <c r="AJ120" i="44"/>
  <c r="AP119" i="44"/>
  <c r="AO119" i="44"/>
  <c r="AN119" i="44"/>
  <c r="AM119" i="44"/>
  <c r="AL119" i="44"/>
  <c r="AK119" i="44"/>
  <c r="AJ119" i="44"/>
  <c r="AP117" i="44"/>
  <c r="AO117" i="44"/>
  <c r="AN117" i="44"/>
  <c r="AM117" i="44"/>
  <c r="AL117" i="44"/>
  <c r="AK117" i="44"/>
  <c r="AJ117" i="44"/>
  <c r="AP116" i="44"/>
  <c r="AO116" i="44"/>
  <c r="AN116" i="44"/>
  <c r="AM116" i="44"/>
  <c r="AL116" i="44"/>
  <c r="AK116" i="44"/>
  <c r="AJ116" i="44"/>
  <c r="AP115" i="44"/>
  <c r="AO115" i="44"/>
  <c r="AN115" i="44"/>
  <c r="AM115" i="44"/>
  <c r="AL115" i="44"/>
  <c r="AK115" i="44"/>
  <c r="AJ115" i="44"/>
  <c r="AP114" i="44"/>
  <c r="AO114" i="44"/>
  <c r="AN114" i="44"/>
  <c r="AM114" i="44"/>
  <c r="AL114" i="44"/>
  <c r="AK114" i="44"/>
  <c r="AJ114" i="44"/>
  <c r="AP113" i="44"/>
  <c r="AO113" i="44"/>
  <c r="AN113" i="44"/>
  <c r="AM113" i="44"/>
  <c r="AL113" i="44"/>
  <c r="AK113" i="44"/>
  <c r="AJ113" i="44"/>
  <c r="AP112" i="44"/>
  <c r="AO112" i="44"/>
  <c r="AN112" i="44"/>
  <c r="AM112" i="44"/>
  <c r="AL112" i="44"/>
  <c r="AK112" i="44"/>
  <c r="AJ112" i="44"/>
  <c r="AP110" i="44"/>
  <c r="AO110" i="44"/>
  <c r="AN110" i="44"/>
  <c r="AM110" i="44"/>
  <c r="AL110" i="44"/>
  <c r="AK110" i="44"/>
  <c r="AJ110" i="44"/>
  <c r="AP109" i="44"/>
  <c r="AO109" i="44"/>
  <c r="AN109" i="44"/>
  <c r="AM109" i="44"/>
  <c r="AL109" i="44"/>
  <c r="AK109" i="44"/>
  <c r="AJ109" i="44"/>
  <c r="AP108" i="44"/>
  <c r="AO108" i="44"/>
  <c r="AN108" i="44"/>
  <c r="AM108" i="44"/>
  <c r="AL108" i="44"/>
  <c r="AK108" i="44"/>
  <c r="AJ108" i="44"/>
  <c r="AP107" i="44"/>
  <c r="AO107" i="44"/>
  <c r="AN107" i="44"/>
  <c r="AM107" i="44"/>
  <c r="AL107" i="44"/>
  <c r="AK107" i="44"/>
  <c r="AJ107" i="44"/>
  <c r="AP106" i="44"/>
  <c r="AO106" i="44"/>
  <c r="AN106" i="44"/>
  <c r="AM106" i="44"/>
  <c r="AL106" i="44"/>
  <c r="AK106" i="44"/>
  <c r="AJ106" i="44"/>
  <c r="AP105" i="44"/>
  <c r="AO105" i="44"/>
  <c r="AN105" i="44"/>
  <c r="AM105" i="44"/>
  <c r="AL105" i="44"/>
  <c r="AK105" i="44"/>
  <c r="AJ105" i="44"/>
  <c r="AP103" i="44"/>
  <c r="AO103" i="44"/>
  <c r="AN103" i="44"/>
  <c r="AM103" i="44"/>
  <c r="AL103" i="44"/>
  <c r="AK103" i="44"/>
  <c r="AJ103" i="44"/>
  <c r="AP102" i="44"/>
  <c r="AO102" i="44"/>
  <c r="AN102" i="44"/>
  <c r="AM102" i="44"/>
  <c r="AL102" i="44"/>
  <c r="AK102" i="44"/>
  <c r="AJ102" i="44"/>
  <c r="AP101" i="44"/>
  <c r="AO101" i="44"/>
  <c r="AN101" i="44"/>
  <c r="AM101" i="44"/>
  <c r="AL101" i="44"/>
  <c r="AK101" i="44"/>
  <c r="AJ101" i="44"/>
  <c r="AP100" i="44"/>
  <c r="AO100" i="44"/>
  <c r="AN100" i="44"/>
  <c r="AM100" i="44"/>
  <c r="AL100" i="44"/>
  <c r="AK100" i="44"/>
  <c r="AJ100" i="44"/>
  <c r="AP99" i="44"/>
  <c r="AO99" i="44"/>
  <c r="AN99" i="44"/>
  <c r="AM99" i="44"/>
  <c r="AL99" i="44"/>
  <c r="AK99" i="44"/>
  <c r="AJ99" i="44"/>
  <c r="AP98" i="44"/>
  <c r="AO98" i="44"/>
  <c r="AN98" i="44"/>
  <c r="AM98" i="44"/>
  <c r="AL98" i="44"/>
  <c r="AK98" i="44"/>
  <c r="AJ98" i="44"/>
  <c r="AP96" i="44"/>
  <c r="AO96" i="44"/>
  <c r="AN96" i="44"/>
  <c r="AM96" i="44"/>
  <c r="AL96" i="44"/>
  <c r="AK96" i="44"/>
  <c r="AJ96" i="44"/>
  <c r="AP95" i="44"/>
  <c r="AO95" i="44"/>
  <c r="AN95" i="44"/>
  <c r="AM95" i="44"/>
  <c r="AL95" i="44"/>
  <c r="AK95" i="44"/>
  <c r="AJ95" i="44"/>
  <c r="AP94" i="44"/>
  <c r="AO94" i="44"/>
  <c r="AN94" i="44"/>
  <c r="AM94" i="44"/>
  <c r="AL94" i="44"/>
  <c r="AK94" i="44"/>
  <c r="AJ94" i="44"/>
  <c r="AP93" i="44"/>
  <c r="AO93" i="44"/>
  <c r="AN93" i="44"/>
  <c r="AM93" i="44"/>
  <c r="AL93" i="44"/>
  <c r="AK93" i="44"/>
  <c r="AJ93" i="44"/>
  <c r="AP92" i="44"/>
  <c r="AO92" i="44"/>
  <c r="AN92" i="44"/>
  <c r="AM92" i="44"/>
  <c r="AL92" i="44"/>
  <c r="AK92" i="44"/>
  <c r="AJ92" i="44"/>
  <c r="AP91" i="44"/>
  <c r="AO91" i="44"/>
  <c r="AN91" i="44"/>
  <c r="AM91" i="44"/>
  <c r="AL91" i="44"/>
  <c r="AK91" i="44"/>
  <c r="AJ91" i="44"/>
  <c r="AP89" i="44"/>
  <c r="AO89" i="44"/>
  <c r="AN89" i="44"/>
  <c r="AM89" i="44"/>
  <c r="AL89" i="44"/>
  <c r="AK89" i="44"/>
  <c r="AJ89" i="44"/>
  <c r="AP88" i="44"/>
  <c r="AO88" i="44"/>
  <c r="AN88" i="44"/>
  <c r="AM88" i="44"/>
  <c r="AL88" i="44"/>
  <c r="AK88" i="44"/>
  <c r="AJ88" i="44"/>
  <c r="AP87" i="44"/>
  <c r="AO87" i="44"/>
  <c r="AN87" i="44"/>
  <c r="AM87" i="44"/>
  <c r="AL87" i="44"/>
  <c r="AK87" i="44"/>
  <c r="AJ87" i="44"/>
  <c r="AP86" i="44"/>
  <c r="AO86" i="44"/>
  <c r="AN86" i="44"/>
  <c r="AM86" i="44"/>
  <c r="AL86" i="44"/>
  <c r="AK86" i="44"/>
  <c r="AJ86" i="44"/>
  <c r="AP85" i="44"/>
  <c r="AO85" i="44"/>
  <c r="AN85" i="44"/>
  <c r="AM85" i="44"/>
  <c r="AL85" i="44"/>
  <c r="AK85" i="44"/>
  <c r="AJ85" i="44"/>
  <c r="AP84" i="44"/>
  <c r="AO84" i="44"/>
  <c r="AN84" i="44"/>
  <c r="AM84" i="44"/>
  <c r="AL84" i="44"/>
  <c r="AK84" i="44"/>
  <c r="AJ84" i="44"/>
  <c r="AP82" i="44"/>
  <c r="AO82" i="44"/>
  <c r="AN82" i="44"/>
  <c r="AM82" i="44"/>
  <c r="AL82" i="44"/>
  <c r="AK82" i="44"/>
  <c r="AJ82" i="44"/>
  <c r="AP81" i="44"/>
  <c r="AO81" i="44"/>
  <c r="AN81" i="44"/>
  <c r="AM81" i="44"/>
  <c r="AL81" i="44"/>
  <c r="AK81" i="44"/>
  <c r="AJ81" i="44"/>
  <c r="AP80" i="44"/>
  <c r="AO80" i="44"/>
  <c r="AN80" i="44"/>
  <c r="AM80" i="44"/>
  <c r="AL80" i="44"/>
  <c r="AK80" i="44"/>
  <c r="AJ80" i="44"/>
  <c r="AP79" i="44"/>
  <c r="AO79" i="44"/>
  <c r="AN79" i="44"/>
  <c r="AM79" i="44"/>
  <c r="AL79" i="44"/>
  <c r="AK79" i="44"/>
  <c r="AJ79" i="44"/>
  <c r="AP78" i="44"/>
  <c r="AO78" i="44"/>
  <c r="AN78" i="44"/>
  <c r="AM78" i="44"/>
  <c r="AL78" i="44"/>
  <c r="AK78" i="44"/>
  <c r="AJ78" i="44"/>
  <c r="AP77" i="44"/>
  <c r="AO77" i="44"/>
  <c r="AN77" i="44"/>
  <c r="AM77" i="44"/>
  <c r="AL77" i="44"/>
  <c r="AK77" i="44"/>
  <c r="AJ77" i="44"/>
  <c r="AP75" i="44"/>
  <c r="AO75" i="44"/>
  <c r="AN75" i="44"/>
  <c r="AM75" i="44"/>
  <c r="AL75" i="44"/>
  <c r="AK75" i="44"/>
  <c r="AJ75" i="44"/>
  <c r="AP74" i="44"/>
  <c r="AO74" i="44"/>
  <c r="AN74" i="44"/>
  <c r="AM74" i="44"/>
  <c r="AL74" i="44"/>
  <c r="AK74" i="44"/>
  <c r="AJ74" i="44"/>
  <c r="AP73" i="44"/>
  <c r="AO73" i="44"/>
  <c r="AN73" i="44"/>
  <c r="AM73" i="44"/>
  <c r="AL73" i="44"/>
  <c r="AK73" i="44"/>
  <c r="AJ73" i="44"/>
  <c r="AP72" i="44"/>
  <c r="AO72" i="44"/>
  <c r="AN72" i="44"/>
  <c r="AM72" i="44"/>
  <c r="AL72" i="44"/>
  <c r="AK72" i="44"/>
  <c r="AJ72" i="44"/>
  <c r="AP71" i="44"/>
  <c r="AO71" i="44"/>
  <c r="AN71" i="44"/>
  <c r="AM71" i="44"/>
  <c r="AL71" i="44"/>
  <c r="AK71" i="44"/>
  <c r="AJ71" i="44"/>
  <c r="AP70" i="44"/>
  <c r="AO70" i="44"/>
  <c r="AN70" i="44"/>
  <c r="AM70" i="44"/>
  <c r="AL70" i="44"/>
  <c r="AK70" i="44"/>
  <c r="AJ70" i="44"/>
  <c r="AP68" i="44"/>
  <c r="AO68" i="44"/>
  <c r="AN68" i="44"/>
  <c r="AM68" i="44"/>
  <c r="AL68" i="44"/>
  <c r="AK68" i="44"/>
  <c r="AJ68" i="44"/>
  <c r="AP67" i="44"/>
  <c r="AO67" i="44"/>
  <c r="AN67" i="44"/>
  <c r="AM67" i="44"/>
  <c r="AL67" i="44"/>
  <c r="AK67" i="44"/>
  <c r="AJ67" i="44"/>
  <c r="AP66" i="44"/>
  <c r="AO66" i="44"/>
  <c r="AN66" i="44"/>
  <c r="AM66" i="44"/>
  <c r="AL66" i="44"/>
  <c r="AK66" i="44"/>
  <c r="AJ66" i="44"/>
  <c r="AP65" i="44"/>
  <c r="AO65" i="44"/>
  <c r="AN65" i="44"/>
  <c r="AM65" i="44"/>
  <c r="AL65" i="44"/>
  <c r="AK65" i="44"/>
  <c r="AJ65" i="44"/>
  <c r="AP64" i="44"/>
  <c r="AO64" i="44"/>
  <c r="AN64" i="44"/>
  <c r="AM64" i="44"/>
  <c r="AL64" i="44"/>
  <c r="AK64" i="44"/>
  <c r="AJ64" i="44"/>
  <c r="AP63" i="44"/>
  <c r="AO63" i="44"/>
  <c r="AN63" i="44"/>
  <c r="AM63" i="44"/>
  <c r="AL63" i="44"/>
  <c r="AK63" i="44"/>
  <c r="AJ63" i="44"/>
  <c r="AP61" i="44"/>
  <c r="AO61" i="44"/>
  <c r="AN61" i="44"/>
  <c r="AM61" i="44"/>
  <c r="AL61" i="44"/>
  <c r="AK61" i="44"/>
  <c r="AJ61" i="44"/>
  <c r="AP60" i="44"/>
  <c r="AO60" i="44"/>
  <c r="AN60" i="44"/>
  <c r="AM60" i="44"/>
  <c r="AL60" i="44"/>
  <c r="AK60" i="44"/>
  <c r="AJ60" i="44"/>
  <c r="AP59" i="44"/>
  <c r="AO59" i="44"/>
  <c r="AN59" i="44"/>
  <c r="AM59" i="44"/>
  <c r="AL59" i="44"/>
  <c r="AK59" i="44"/>
  <c r="AJ59" i="44"/>
  <c r="AP58" i="44"/>
  <c r="AO58" i="44"/>
  <c r="AN58" i="44"/>
  <c r="AM58" i="44"/>
  <c r="AL58" i="44"/>
  <c r="AK58" i="44"/>
  <c r="AJ58" i="44"/>
  <c r="AP57" i="44"/>
  <c r="AO57" i="44"/>
  <c r="AN57" i="44"/>
  <c r="AM57" i="44"/>
  <c r="AL57" i="44"/>
  <c r="AK57" i="44"/>
  <c r="AJ57" i="44"/>
  <c r="AP56" i="44"/>
  <c r="AO56" i="44"/>
  <c r="AN56" i="44"/>
  <c r="AM56" i="44"/>
  <c r="AL56" i="44"/>
  <c r="AK56" i="44"/>
  <c r="AJ56" i="44"/>
  <c r="AP54" i="44"/>
  <c r="AO54" i="44"/>
  <c r="AN54" i="44"/>
  <c r="AM54" i="44"/>
  <c r="AL54" i="44"/>
  <c r="AK54" i="44"/>
  <c r="AJ54" i="44"/>
  <c r="AP53" i="44"/>
  <c r="AO53" i="44"/>
  <c r="AN53" i="44"/>
  <c r="AM53" i="44"/>
  <c r="AL53" i="44"/>
  <c r="AK53" i="44"/>
  <c r="AJ53" i="44"/>
  <c r="AP52" i="44"/>
  <c r="AO52" i="44"/>
  <c r="AN52" i="44"/>
  <c r="AM52" i="44"/>
  <c r="AL52" i="44"/>
  <c r="AK52" i="44"/>
  <c r="AJ52" i="44"/>
  <c r="AP51" i="44"/>
  <c r="AO51" i="44"/>
  <c r="AN51" i="44"/>
  <c r="AM51" i="44"/>
  <c r="AL51" i="44"/>
  <c r="AK51" i="44"/>
  <c r="AJ51" i="44"/>
  <c r="AP50" i="44"/>
  <c r="AO50" i="44"/>
  <c r="AN50" i="44"/>
  <c r="AM50" i="44"/>
  <c r="AL50" i="44"/>
  <c r="AK50" i="44"/>
  <c r="AJ50" i="44"/>
  <c r="AP49" i="44"/>
  <c r="AO49" i="44"/>
  <c r="AN49" i="44"/>
  <c r="AM49" i="44"/>
  <c r="AL49" i="44"/>
  <c r="AK49" i="44"/>
  <c r="AJ49" i="44"/>
  <c r="AP47" i="44"/>
  <c r="AO47" i="44"/>
  <c r="AN47" i="44"/>
  <c r="AM47" i="44"/>
  <c r="AL47" i="44"/>
  <c r="AK47" i="44"/>
  <c r="AJ47" i="44"/>
  <c r="AP46" i="44"/>
  <c r="AO46" i="44"/>
  <c r="AN46" i="44"/>
  <c r="AM46" i="44"/>
  <c r="AL46" i="44"/>
  <c r="AK46" i="44"/>
  <c r="AJ46" i="44"/>
  <c r="AP45" i="44"/>
  <c r="AO45" i="44"/>
  <c r="AN45" i="44"/>
  <c r="AM45" i="44"/>
  <c r="AL45" i="44"/>
  <c r="AK45" i="44"/>
  <c r="AJ45" i="44"/>
  <c r="AP44" i="44"/>
  <c r="AO44" i="44"/>
  <c r="AN44" i="44"/>
  <c r="AM44" i="44"/>
  <c r="AL44" i="44"/>
  <c r="AK44" i="44"/>
  <c r="AJ44" i="44"/>
  <c r="AP43" i="44"/>
  <c r="AO43" i="44"/>
  <c r="AN43" i="44"/>
  <c r="AM43" i="44"/>
  <c r="AL43" i="44"/>
  <c r="AK43" i="44"/>
  <c r="AJ43" i="44"/>
  <c r="AP42" i="44"/>
  <c r="AO42" i="44"/>
  <c r="AN42" i="44"/>
  <c r="AM42" i="44"/>
  <c r="AL42" i="44"/>
  <c r="AK42" i="44"/>
  <c r="AJ42" i="44"/>
  <c r="AP40" i="44"/>
  <c r="AO40" i="44"/>
  <c r="AN40" i="44"/>
  <c r="AM40" i="44"/>
  <c r="AL40" i="44"/>
  <c r="AK40" i="44"/>
  <c r="AJ40" i="44"/>
  <c r="AP39" i="44"/>
  <c r="AO39" i="44"/>
  <c r="AN39" i="44"/>
  <c r="AM39" i="44"/>
  <c r="AL39" i="44"/>
  <c r="AK39" i="44"/>
  <c r="AJ39" i="44"/>
  <c r="AP38" i="44"/>
  <c r="AO38" i="44"/>
  <c r="AN38" i="44"/>
  <c r="AM38" i="44"/>
  <c r="AL38" i="44"/>
  <c r="AK38" i="44"/>
  <c r="AJ38" i="44"/>
  <c r="AP37" i="44"/>
  <c r="AO37" i="44"/>
  <c r="AN37" i="44"/>
  <c r="AM37" i="44"/>
  <c r="AL37" i="44"/>
  <c r="AK37" i="44"/>
  <c r="AJ37" i="44"/>
  <c r="AP36" i="44"/>
  <c r="AO36" i="44"/>
  <c r="AN36" i="44"/>
  <c r="AM36" i="44"/>
  <c r="AL36" i="44"/>
  <c r="AK36" i="44"/>
  <c r="AJ36" i="44"/>
  <c r="AP35" i="44"/>
  <c r="AO35" i="44"/>
  <c r="AN35" i="44"/>
  <c r="AM35" i="44"/>
  <c r="AL35" i="44"/>
  <c r="AK35" i="44"/>
  <c r="AJ35" i="44"/>
  <c r="AP33" i="44"/>
  <c r="AO33" i="44"/>
  <c r="AN33" i="44"/>
  <c r="AM33" i="44"/>
  <c r="AL33" i="44"/>
  <c r="AK33" i="44"/>
  <c r="AJ33" i="44"/>
  <c r="AP32" i="44"/>
  <c r="AO32" i="44"/>
  <c r="AN32" i="44"/>
  <c r="AM32" i="44"/>
  <c r="AL32" i="44"/>
  <c r="AK32" i="44"/>
  <c r="AJ32" i="44"/>
  <c r="AP31" i="44"/>
  <c r="AO31" i="44"/>
  <c r="AN31" i="44"/>
  <c r="AM31" i="44"/>
  <c r="AL31" i="44"/>
  <c r="AK31" i="44"/>
  <c r="AJ31" i="44"/>
  <c r="AP30" i="44"/>
  <c r="AO30" i="44"/>
  <c r="AN30" i="44"/>
  <c r="AM30" i="44"/>
  <c r="AL30" i="44"/>
  <c r="AK30" i="44"/>
  <c r="AJ30" i="44"/>
  <c r="AP29" i="44"/>
  <c r="AO29" i="44"/>
  <c r="AN29" i="44"/>
  <c r="AM29" i="44"/>
  <c r="AL29" i="44"/>
  <c r="AK29" i="44"/>
  <c r="AJ29" i="44"/>
  <c r="AP28" i="44"/>
  <c r="AO28" i="44"/>
  <c r="AN28" i="44"/>
  <c r="AM28" i="44"/>
  <c r="AL28" i="44"/>
  <c r="AK28" i="44"/>
  <c r="AJ28" i="44"/>
  <c r="AP26" i="44"/>
  <c r="AO26" i="44"/>
  <c r="AN26" i="44"/>
  <c r="AM26" i="44"/>
  <c r="AL26" i="44"/>
  <c r="AK26" i="44"/>
  <c r="AJ26" i="44"/>
  <c r="AP25" i="44"/>
  <c r="AO25" i="44"/>
  <c r="AN25" i="44"/>
  <c r="AM25" i="44"/>
  <c r="AL25" i="44"/>
  <c r="AK25" i="44"/>
  <c r="AJ25" i="44"/>
  <c r="AP24" i="44"/>
  <c r="AO24" i="44"/>
  <c r="AN24" i="44"/>
  <c r="AM24" i="44"/>
  <c r="AL24" i="44"/>
  <c r="AK24" i="44"/>
  <c r="AJ24" i="44"/>
  <c r="AP23" i="44"/>
  <c r="AO23" i="44"/>
  <c r="AN23" i="44"/>
  <c r="AM23" i="44"/>
  <c r="AL23" i="44"/>
  <c r="AK23" i="44"/>
  <c r="AJ23" i="44"/>
  <c r="AP22" i="44"/>
  <c r="AO22" i="44"/>
  <c r="AN22" i="44"/>
  <c r="AM22" i="44"/>
  <c r="AL22" i="44"/>
  <c r="AK22" i="44"/>
  <c r="AJ22" i="44"/>
  <c r="AP21" i="44"/>
  <c r="AO21" i="44"/>
  <c r="AN21" i="44"/>
  <c r="AM21" i="44"/>
  <c r="AL21" i="44"/>
  <c r="AK21" i="44"/>
  <c r="AJ21" i="44"/>
  <c r="AP19" i="44"/>
  <c r="AO19" i="44"/>
  <c r="AN19" i="44"/>
  <c r="AM19" i="44"/>
  <c r="AL19" i="44"/>
  <c r="AK19" i="44"/>
  <c r="AJ19" i="44"/>
  <c r="AP18" i="44"/>
  <c r="AO18" i="44"/>
  <c r="AN18" i="44"/>
  <c r="AM18" i="44"/>
  <c r="AL18" i="44"/>
  <c r="AK18" i="44"/>
  <c r="AJ18" i="44"/>
  <c r="AP17" i="44"/>
  <c r="AO17" i="44"/>
  <c r="AN17" i="44"/>
  <c r="AM17" i="44"/>
  <c r="AL17" i="44"/>
  <c r="AK17" i="44"/>
  <c r="AJ17" i="44"/>
  <c r="AP16" i="44"/>
  <c r="AO16" i="44"/>
  <c r="AN16" i="44"/>
  <c r="AM16" i="44"/>
  <c r="AL16" i="44"/>
  <c r="AK16" i="44"/>
  <c r="AJ16" i="44"/>
  <c r="AP15" i="44"/>
  <c r="AO15" i="44"/>
  <c r="AN15" i="44"/>
  <c r="AM15" i="44"/>
  <c r="AL15" i="44"/>
  <c r="AK15" i="44"/>
  <c r="AJ15" i="44"/>
  <c r="AP14" i="44"/>
  <c r="AO14" i="44"/>
  <c r="AN14" i="44"/>
  <c r="AM14" i="44"/>
  <c r="AL14" i="44"/>
  <c r="AK14" i="44"/>
  <c r="AJ14" i="44"/>
  <c r="AP7" i="44"/>
  <c r="AO7" i="44"/>
  <c r="AN7" i="44"/>
  <c r="AM7" i="44"/>
  <c r="AL7" i="44"/>
  <c r="AK7" i="44"/>
  <c r="AJ12" i="44"/>
  <c r="AJ11" i="44"/>
  <c r="AJ10" i="44"/>
  <c r="AJ9" i="44"/>
  <c r="AJ8" i="44"/>
  <c r="AJ7" i="44"/>
  <c r="AD103" i="44"/>
  <c r="AD102" i="44"/>
  <c r="AD101" i="44"/>
  <c r="AD100" i="44"/>
  <c r="AD99" i="44"/>
  <c r="AD98" i="44"/>
  <c r="AD97" i="44"/>
  <c r="AD96" i="44"/>
  <c r="AD95" i="44"/>
  <c r="AG159" i="44"/>
  <c r="AF159" i="44"/>
  <c r="AC159" i="44"/>
  <c r="AB159" i="44"/>
  <c r="AG158" i="44"/>
  <c r="AF158" i="44"/>
  <c r="AB158" i="44"/>
  <c r="AH157" i="44"/>
  <c r="AF157" i="44"/>
  <c r="AH156" i="44"/>
  <c r="AG156" i="44"/>
  <c r="AC156" i="44"/>
  <c r="AG155" i="44"/>
  <c r="AF155" i="44"/>
  <c r="AC155" i="44"/>
  <c r="AF154" i="44"/>
  <c r="AE154" i="44"/>
  <c r="AC154" i="44"/>
  <c r="AH153" i="44"/>
  <c r="AH159" i="44" s="1"/>
  <c r="AG153" i="44"/>
  <c r="AG154" i="44" s="1"/>
  <c r="AF153" i="44"/>
  <c r="AF156" i="44" s="1"/>
  <c r="AE153" i="44"/>
  <c r="AD153" i="44"/>
  <c r="AC153" i="44"/>
  <c r="AC157" i="44" s="1"/>
  <c r="AB153" i="44"/>
  <c r="AB154" i="44" s="1"/>
  <c r="AH152" i="44"/>
  <c r="AG152" i="44"/>
  <c r="AD152" i="44"/>
  <c r="AC152" i="44"/>
  <c r="AH151" i="44"/>
  <c r="AG151" i="44"/>
  <c r="AC151" i="44"/>
  <c r="AB151" i="44"/>
  <c r="AG150" i="44"/>
  <c r="AB150" i="44"/>
  <c r="AH149" i="44"/>
  <c r="AD149" i="44"/>
  <c r="AH148" i="44"/>
  <c r="AG148" i="44"/>
  <c r="AD148" i="44"/>
  <c r="AG147" i="44"/>
  <c r="AD147" i="44"/>
  <c r="AH146" i="44"/>
  <c r="AH147" i="44" s="1"/>
  <c r="AG146" i="44"/>
  <c r="AG149" i="44" s="1"/>
  <c r="AF146" i="44"/>
  <c r="AE146" i="44"/>
  <c r="AD146" i="44"/>
  <c r="AD150" i="44" s="1"/>
  <c r="AC146" i="44"/>
  <c r="AC147" i="44" s="1"/>
  <c r="AB146" i="44"/>
  <c r="AB147" i="44" s="1"/>
  <c r="AH145" i="44"/>
  <c r="AE145" i="44"/>
  <c r="AD145" i="44"/>
  <c r="AH144" i="44"/>
  <c r="AD144" i="44"/>
  <c r="AC144" i="44"/>
  <c r="AH143" i="44"/>
  <c r="AC143" i="44"/>
  <c r="AB143" i="44"/>
  <c r="AE142" i="44"/>
  <c r="AB142" i="44"/>
  <c r="AH141" i="44"/>
  <c r="AE141" i="44"/>
  <c r="AH140" i="44"/>
  <c r="AG140" i="44"/>
  <c r="AE140" i="44"/>
  <c r="AH139" i="44"/>
  <c r="AH142" i="44" s="1"/>
  <c r="AG139" i="44"/>
  <c r="AF139" i="44"/>
  <c r="AE139" i="44"/>
  <c r="AE143" i="44" s="1"/>
  <c r="AD139" i="44"/>
  <c r="AD140" i="44" s="1"/>
  <c r="AC139" i="44"/>
  <c r="AC140" i="44" s="1"/>
  <c r="AB139" i="44"/>
  <c r="AB145" i="44" s="1"/>
  <c r="AF138" i="44"/>
  <c r="AE138" i="44"/>
  <c r="AB138" i="44"/>
  <c r="AE137" i="44"/>
  <c r="AD137" i="44"/>
  <c r="AB137" i="44"/>
  <c r="AD136" i="44"/>
  <c r="AC136" i="44"/>
  <c r="AF135" i="44"/>
  <c r="AC135" i="44"/>
  <c r="AB135" i="44"/>
  <c r="AF134" i="44"/>
  <c r="AB134" i="44"/>
  <c r="AH133" i="44"/>
  <c r="AF133" i="44"/>
  <c r="AH132" i="44"/>
  <c r="AG132" i="44"/>
  <c r="AF132" i="44"/>
  <c r="AF136" i="44" s="1"/>
  <c r="AE132" i="44"/>
  <c r="AE133" i="44" s="1"/>
  <c r="AD132" i="44"/>
  <c r="AD133" i="44" s="1"/>
  <c r="AC132" i="44"/>
  <c r="AC138" i="44" s="1"/>
  <c r="AB132" i="44"/>
  <c r="AB133" i="44" s="1"/>
  <c r="AG131" i="44"/>
  <c r="AF131" i="44"/>
  <c r="AC131" i="44"/>
  <c r="AB131" i="44"/>
  <c r="AF130" i="44"/>
  <c r="AE130" i="44"/>
  <c r="AC130" i="44"/>
  <c r="AB130" i="44"/>
  <c r="AE129" i="44"/>
  <c r="AD129" i="44"/>
  <c r="AB129" i="44"/>
  <c r="AG128" i="44"/>
  <c r="AD128" i="44"/>
  <c r="AC128" i="44"/>
  <c r="AG127" i="44"/>
  <c r="AC127" i="44"/>
  <c r="AB127" i="44"/>
  <c r="AG126" i="44"/>
  <c r="AB126" i="44"/>
  <c r="AH125" i="44"/>
  <c r="AG125" i="44"/>
  <c r="AG129" i="44" s="1"/>
  <c r="AF125" i="44"/>
  <c r="AF126" i="44" s="1"/>
  <c r="AE125" i="44"/>
  <c r="AE126" i="44" s="1"/>
  <c r="AD125" i="44"/>
  <c r="AD131" i="44" s="1"/>
  <c r="AC125" i="44"/>
  <c r="AC126" i="44" s="1"/>
  <c r="AB125" i="44"/>
  <c r="AB128" i="44" s="1"/>
  <c r="AH124" i="44"/>
  <c r="AG124" i="44"/>
  <c r="AD124" i="44"/>
  <c r="AC124" i="44"/>
  <c r="AG123" i="44"/>
  <c r="AF123" i="44"/>
  <c r="AD123" i="44"/>
  <c r="AC123" i="44"/>
  <c r="AF122" i="44"/>
  <c r="AE122" i="44"/>
  <c r="AC122" i="44"/>
  <c r="AH121" i="44"/>
  <c r="AE121" i="44"/>
  <c r="AD121" i="44"/>
  <c r="AH120" i="44"/>
  <c r="AD120" i="44"/>
  <c r="AC120" i="44"/>
  <c r="AH119" i="44"/>
  <c r="AC119" i="44"/>
  <c r="AB119" i="44"/>
  <c r="AH118" i="44"/>
  <c r="AH122" i="44" s="1"/>
  <c r="AG118" i="44"/>
  <c r="AG119" i="44" s="1"/>
  <c r="AF118" i="44"/>
  <c r="AF119" i="44" s="1"/>
  <c r="AE118" i="44"/>
  <c r="AE124" i="44" s="1"/>
  <c r="AD118" i="44"/>
  <c r="AD119" i="44" s="1"/>
  <c r="AC118" i="44"/>
  <c r="AC121" i="44" s="1"/>
  <c r="AB118" i="44"/>
  <c r="AH117" i="44"/>
  <c r="AE117" i="44"/>
  <c r="AD117" i="44"/>
  <c r="AH116" i="44"/>
  <c r="AG116" i="44"/>
  <c r="AE116" i="44"/>
  <c r="AD116" i="44"/>
  <c r="AG115" i="44"/>
  <c r="AF115" i="44"/>
  <c r="AD115" i="44"/>
  <c r="AF114" i="44"/>
  <c r="AE114" i="44"/>
  <c r="AE113" i="44"/>
  <c r="AD113" i="44"/>
  <c r="AD112" i="44"/>
  <c r="AC112" i="44"/>
  <c r="AH111" i="44"/>
  <c r="AH112" i="44" s="1"/>
  <c r="AG111" i="44"/>
  <c r="AG112" i="44" s="1"/>
  <c r="AF111" i="44"/>
  <c r="AF117" i="44" s="1"/>
  <c r="AE111" i="44"/>
  <c r="AE112" i="44" s="1"/>
  <c r="AD111" i="44"/>
  <c r="AD114" i="44" s="1"/>
  <c r="AC111" i="44"/>
  <c r="AB111" i="44"/>
  <c r="AF110" i="44"/>
  <c r="AE110" i="44"/>
  <c r="AB110" i="44"/>
  <c r="AH109" i="44"/>
  <c r="AF109" i="44"/>
  <c r="AE109" i="44"/>
  <c r="AH108" i="44"/>
  <c r="AG108" i="44"/>
  <c r="AE108" i="44"/>
  <c r="AG107" i="44"/>
  <c r="AF107" i="44"/>
  <c r="AB107" i="44"/>
  <c r="AF106" i="44"/>
  <c r="AE106" i="44"/>
  <c r="AB106" i="44"/>
  <c r="AE105" i="44"/>
  <c r="AD105" i="44"/>
  <c r="AB105" i="44"/>
  <c r="AH104" i="44"/>
  <c r="AH105" i="44" s="1"/>
  <c r="AG104" i="44"/>
  <c r="AG110" i="44" s="1"/>
  <c r="AF104" i="44"/>
  <c r="AF105" i="44" s="1"/>
  <c r="AE104" i="44"/>
  <c r="AE107" i="44" s="1"/>
  <c r="AD104" i="44"/>
  <c r="AC104" i="44"/>
  <c r="AB104" i="44"/>
  <c r="AB108" i="44" s="1"/>
  <c r="AH103" i="44"/>
  <c r="AG103" i="44"/>
  <c r="AF103" i="44"/>
  <c r="AC103" i="44"/>
  <c r="AB103" i="44"/>
  <c r="AG102" i="44"/>
  <c r="AF102" i="44"/>
  <c r="AH101" i="44"/>
  <c r="AF101" i="44"/>
  <c r="AE101" i="44"/>
  <c r="AH100" i="44"/>
  <c r="AG100" i="44"/>
  <c r="AC100" i="44"/>
  <c r="AG99" i="44"/>
  <c r="AF99" i="44"/>
  <c r="AC99" i="44"/>
  <c r="AB99" i="44"/>
  <c r="AF98" i="44"/>
  <c r="AC98" i="44"/>
  <c r="AB98" i="44"/>
  <c r="AH97" i="44"/>
  <c r="AG97" i="44"/>
  <c r="AG98" i="44" s="1"/>
  <c r="AF97" i="44"/>
  <c r="AF100" i="44" s="1"/>
  <c r="AE97" i="44"/>
  <c r="AE100" i="44" s="1"/>
  <c r="AC97" i="44"/>
  <c r="AC101" i="44" s="1"/>
  <c r="AB97" i="44"/>
  <c r="AH96" i="44"/>
  <c r="AG96" i="44"/>
  <c r="AC96" i="44"/>
  <c r="AH95" i="44"/>
  <c r="AG95" i="44"/>
  <c r="AB95" i="44"/>
  <c r="AG94" i="44"/>
  <c r="AF94" i="44"/>
  <c r="AE94" i="44"/>
  <c r="AB94" i="44"/>
  <c r="AH93" i="44"/>
  <c r="AE93" i="44"/>
  <c r="AD93" i="44"/>
  <c r="AH92" i="44"/>
  <c r="AG92" i="44"/>
  <c r="AE92" i="44"/>
  <c r="AD92" i="44"/>
  <c r="AG91" i="44"/>
  <c r="AF91" i="44"/>
  <c r="AD91" i="44"/>
  <c r="AB91" i="44"/>
  <c r="AH90" i="44"/>
  <c r="AH91" i="44" s="1"/>
  <c r="AG90" i="44"/>
  <c r="AG93" i="44" s="1"/>
  <c r="AF90" i="44"/>
  <c r="AF95" i="44" s="1"/>
  <c r="AE90" i="44"/>
  <c r="AD90" i="44"/>
  <c r="AD94" i="44" s="1"/>
  <c r="AC90" i="44"/>
  <c r="AC91" i="44" s="1"/>
  <c r="AB90" i="44"/>
  <c r="AH89" i="44"/>
  <c r="AE89" i="44"/>
  <c r="AH88" i="44"/>
  <c r="AG88" i="44"/>
  <c r="AH87" i="44"/>
  <c r="AG87" i="44"/>
  <c r="AF87" i="44"/>
  <c r="AG86" i="44"/>
  <c r="AF86" i="44"/>
  <c r="AE86" i="44"/>
  <c r="AH85" i="44"/>
  <c r="AF85" i="44"/>
  <c r="AE85" i="44"/>
  <c r="AH84" i="44"/>
  <c r="AG84" i="44"/>
  <c r="AE84" i="44"/>
  <c r="AD84" i="44"/>
  <c r="AC84" i="44"/>
  <c r="AH83" i="44"/>
  <c r="AH86" i="44" s="1"/>
  <c r="AG83" i="44"/>
  <c r="AF83" i="44"/>
  <c r="AE83" i="44"/>
  <c r="AE87" i="44" s="1"/>
  <c r="AD83" i="44"/>
  <c r="AC83" i="44"/>
  <c r="AB83" i="44"/>
  <c r="AF82" i="44"/>
  <c r="AE82" i="44"/>
  <c r="AB82" i="44"/>
  <c r="AE81" i="44"/>
  <c r="AB81" i="44"/>
  <c r="AH80" i="44"/>
  <c r="AG80" i="44"/>
  <c r="AG79" i="44"/>
  <c r="AF79" i="44"/>
  <c r="AC79" i="44"/>
  <c r="AB79" i="44"/>
  <c r="AG78" i="44"/>
  <c r="AF78" i="44"/>
  <c r="AB78" i="44"/>
  <c r="AF77" i="44"/>
  <c r="AE77" i="44"/>
  <c r="AD77" i="44"/>
  <c r="AH76" i="44"/>
  <c r="AH81" i="44" s="1"/>
  <c r="AG76" i="44"/>
  <c r="AF76" i="44"/>
  <c r="AF80" i="44" s="1"/>
  <c r="AE76" i="44"/>
  <c r="AD76" i="44"/>
  <c r="AD81" i="44" s="1"/>
  <c r="AC76" i="44"/>
  <c r="AB76" i="44"/>
  <c r="AB77" i="44" s="1"/>
  <c r="AG75" i="44"/>
  <c r="AF75" i="44"/>
  <c r="AC75" i="44"/>
  <c r="AB75" i="44"/>
  <c r="AF74" i="44"/>
  <c r="AC74" i="44"/>
  <c r="AB74" i="44"/>
  <c r="AH73" i="44"/>
  <c r="AB73" i="44"/>
  <c r="AH72" i="44"/>
  <c r="AG72" i="44"/>
  <c r="AD72" i="44"/>
  <c r="AC72" i="44"/>
  <c r="AH71" i="44"/>
  <c r="AG71" i="44"/>
  <c r="AC71" i="44"/>
  <c r="AB71" i="44"/>
  <c r="AG70" i="44"/>
  <c r="AF70" i="44"/>
  <c r="AE70" i="44"/>
  <c r="AB70" i="44"/>
  <c r="AH69" i="44"/>
  <c r="AG69" i="44"/>
  <c r="AG73" i="44" s="1"/>
  <c r="AF69" i="44"/>
  <c r="AE69" i="44"/>
  <c r="AE74" i="44" s="1"/>
  <c r="AD69" i="44"/>
  <c r="AC69" i="44"/>
  <c r="AC70" i="44" s="1"/>
  <c r="AB69" i="44"/>
  <c r="AB72" i="44" s="1"/>
  <c r="AH68" i="44"/>
  <c r="AD68" i="44"/>
  <c r="AC68" i="44"/>
  <c r="AF67" i="44"/>
  <c r="AD67" i="44"/>
  <c r="AC67" i="44"/>
  <c r="AC66" i="44"/>
  <c r="AB66" i="44"/>
  <c r="AH65" i="44"/>
  <c r="AE65" i="44"/>
  <c r="AD65" i="44"/>
  <c r="AH64" i="44"/>
  <c r="AD64" i="44"/>
  <c r="AC64" i="44"/>
  <c r="AH63" i="44"/>
  <c r="AG63" i="44"/>
  <c r="AF63" i="44"/>
  <c r="AC63" i="44"/>
  <c r="AB63" i="44"/>
  <c r="AH62" i="44"/>
  <c r="AH66" i="44" s="1"/>
  <c r="AG62" i="44"/>
  <c r="AG67" i="44" s="1"/>
  <c r="AF62" i="44"/>
  <c r="AE62" i="44"/>
  <c r="AD62" i="44"/>
  <c r="AD63" i="44" s="1"/>
  <c r="AC62" i="44"/>
  <c r="AC65" i="44" s="1"/>
  <c r="AB62" i="44"/>
  <c r="AE61" i="44"/>
  <c r="AD61" i="44"/>
  <c r="AH60" i="44"/>
  <c r="AG60" i="44"/>
  <c r="AE60" i="44"/>
  <c r="AD60" i="44"/>
  <c r="AD59" i="44"/>
  <c r="AC59" i="44"/>
  <c r="AB59" i="44"/>
  <c r="AE58" i="44"/>
  <c r="AB58" i="44"/>
  <c r="AE57" i="44"/>
  <c r="AD57" i="44"/>
  <c r="AB57" i="44"/>
  <c r="AD56" i="44"/>
  <c r="AC56" i="44"/>
  <c r="AH55" i="44"/>
  <c r="AG55" i="44"/>
  <c r="AF55" i="44"/>
  <c r="AE55" i="44"/>
  <c r="AE56" i="44" s="1"/>
  <c r="AD55" i="44"/>
  <c r="AD58" i="44" s="1"/>
  <c r="AC55" i="44"/>
  <c r="AC60" i="44" s="1"/>
  <c r="AB55" i="44"/>
  <c r="AF54" i="44"/>
  <c r="AE54" i="44"/>
  <c r="AB54" i="44"/>
  <c r="AH53" i="44"/>
  <c r="AF53" i="44"/>
  <c r="AE53" i="44"/>
  <c r="AE52" i="44"/>
  <c r="AD52" i="44"/>
  <c r="AC52" i="44"/>
  <c r="AF51" i="44"/>
  <c r="AC51" i="44"/>
  <c r="AB51" i="44"/>
  <c r="AF50" i="44"/>
  <c r="AE50" i="44"/>
  <c r="AC50" i="44"/>
  <c r="AB50" i="44"/>
  <c r="AE49" i="44"/>
  <c r="AD49" i="44"/>
  <c r="AB49" i="44"/>
  <c r="AH48" i="44"/>
  <c r="AG48" i="44"/>
  <c r="AF48" i="44"/>
  <c r="AF49" i="44" s="1"/>
  <c r="AE48" i="44"/>
  <c r="AE51" i="44" s="1"/>
  <c r="AD48" i="44"/>
  <c r="AD53" i="44" s="1"/>
  <c r="AC48" i="44"/>
  <c r="AB48" i="44"/>
  <c r="AB52" i="44" s="1"/>
  <c r="AH47" i="44"/>
  <c r="AF47" i="44"/>
  <c r="AC47" i="44"/>
  <c r="AB47" i="44"/>
  <c r="AB46" i="44"/>
  <c r="AH45" i="44"/>
  <c r="AB45" i="44"/>
  <c r="AH44" i="44"/>
  <c r="AG44" i="44"/>
  <c r="AF44" i="44"/>
  <c r="AB44" i="44"/>
  <c r="AH43" i="44"/>
  <c r="AG43" i="44"/>
  <c r="AF43" i="44"/>
  <c r="AB43" i="44"/>
  <c r="AH42" i="44"/>
  <c r="AF42" i="44"/>
  <c r="AE42" i="44"/>
  <c r="AH41" i="44"/>
  <c r="AH46" i="44" s="1"/>
  <c r="AG41" i="44"/>
  <c r="AG45" i="44" s="1"/>
  <c r="AF41" i="44"/>
  <c r="AF45" i="44" s="1"/>
  <c r="AE41" i="44"/>
  <c r="AE47" i="44" s="1"/>
  <c r="AD41" i="44"/>
  <c r="AD47" i="44" s="1"/>
  <c r="AC41" i="44"/>
  <c r="AC42" i="44" s="1"/>
  <c r="AB41" i="44"/>
  <c r="AB42" i="44" s="1"/>
  <c r="AD40" i="44"/>
  <c r="AC40" i="44"/>
  <c r="AB40" i="44"/>
  <c r="AC39" i="44"/>
  <c r="AB39" i="44"/>
  <c r="AC38" i="44"/>
  <c r="AB38" i="44"/>
  <c r="AH37" i="44"/>
  <c r="AG37" i="44"/>
  <c r="AC37" i="44"/>
  <c r="AB37" i="44"/>
  <c r="AH36" i="44"/>
  <c r="AG36" i="44"/>
  <c r="AC36" i="44"/>
  <c r="AB36" i="44"/>
  <c r="AG35" i="44"/>
  <c r="AF35" i="44"/>
  <c r="AB35" i="44"/>
  <c r="AH34" i="44"/>
  <c r="AH38" i="44" s="1"/>
  <c r="AG34" i="44"/>
  <c r="AG38" i="44" s="1"/>
  <c r="AF34" i="44"/>
  <c r="AF36" i="44" s="1"/>
  <c r="AE34" i="44"/>
  <c r="AE35" i="44" s="1"/>
  <c r="AD34" i="44"/>
  <c r="AD35" i="44" s="1"/>
  <c r="AC34" i="44"/>
  <c r="AC35" i="44" s="1"/>
  <c r="AB34" i="44"/>
  <c r="AE33" i="44"/>
  <c r="AD33" i="44"/>
  <c r="AC33" i="44"/>
  <c r="AD32" i="44"/>
  <c r="AC32" i="44"/>
  <c r="AB32" i="44"/>
  <c r="AD31" i="44"/>
  <c r="AC31" i="44"/>
  <c r="AB31" i="44"/>
  <c r="AH30" i="44"/>
  <c r="AD30" i="44"/>
  <c r="AC30" i="44"/>
  <c r="AB30" i="44"/>
  <c r="AH29" i="44"/>
  <c r="AD29" i="44"/>
  <c r="AC29" i="44"/>
  <c r="AB29" i="44"/>
  <c r="AH28" i="44"/>
  <c r="AG28" i="44"/>
  <c r="AC28" i="44"/>
  <c r="AB28" i="44"/>
  <c r="AH27" i="44"/>
  <c r="AH31" i="44" s="1"/>
  <c r="AG27" i="44"/>
  <c r="AG29" i="44" s="1"/>
  <c r="AF27" i="44"/>
  <c r="AF28" i="44" s="1"/>
  <c r="AE27" i="44"/>
  <c r="AE28" i="44" s="1"/>
  <c r="AD27" i="44"/>
  <c r="AD28" i="44" s="1"/>
  <c r="AC27" i="44"/>
  <c r="AB27" i="44"/>
  <c r="AB33" i="44" s="1"/>
  <c r="AF26" i="44"/>
  <c r="AE26" i="44"/>
  <c r="AD26" i="44"/>
  <c r="AE25" i="44"/>
  <c r="AD25" i="44"/>
  <c r="AC25" i="44"/>
  <c r="AE24" i="44"/>
  <c r="AD24" i="44"/>
  <c r="AC24" i="44"/>
  <c r="AE23" i="44"/>
  <c r="AD23" i="44"/>
  <c r="AC23" i="44"/>
  <c r="AB23" i="44"/>
  <c r="AE22" i="44"/>
  <c r="AD22" i="44"/>
  <c r="AC22" i="44"/>
  <c r="AB22" i="44"/>
  <c r="AH21" i="44"/>
  <c r="AD21" i="44"/>
  <c r="AC21" i="44"/>
  <c r="AH20" i="44"/>
  <c r="AH22" i="44" s="1"/>
  <c r="AG20" i="44"/>
  <c r="AG21" i="44" s="1"/>
  <c r="AF20" i="44"/>
  <c r="AF21" i="44" s="1"/>
  <c r="AE20" i="44"/>
  <c r="AE21" i="44" s="1"/>
  <c r="AD20" i="44"/>
  <c r="AC20" i="44"/>
  <c r="AC26" i="44" s="1"/>
  <c r="AB20" i="44"/>
  <c r="AB24" i="44" s="1"/>
  <c r="AG19" i="44"/>
  <c r="AF19" i="44"/>
  <c r="AE19" i="44"/>
  <c r="AF18" i="44"/>
  <c r="AE18" i="44"/>
  <c r="AD18" i="44"/>
  <c r="AF17" i="44"/>
  <c r="AE17" i="44"/>
  <c r="AD17" i="44"/>
  <c r="AF16" i="44"/>
  <c r="AE16" i="44"/>
  <c r="AD16" i="44"/>
  <c r="AC16" i="44"/>
  <c r="AB16" i="44"/>
  <c r="AF15" i="44"/>
  <c r="AE15" i="44"/>
  <c r="AD15" i="44"/>
  <c r="AC15" i="44"/>
  <c r="AB15" i="44"/>
  <c r="AE14" i="44"/>
  <c r="AD14" i="44"/>
  <c r="AB14" i="44"/>
  <c r="AH13" i="44"/>
  <c r="AH14" i="44" s="1"/>
  <c r="AG13" i="44"/>
  <c r="AG14" i="44" s="1"/>
  <c r="AF13" i="44"/>
  <c r="AF14" i="44" s="1"/>
  <c r="AE13" i="44"/>
  <c r="AD13" i="44"/>
  <c r="AD19" i="44" s="1"/>
  <c r="AC13" i="44"/>
  <c r="AC17" i="44" s="1"/>
  <c r="AB13" i="44"/>
  <c r="AB17" i="44" s="1"/>
  <c r="AB12" i="44"/>
  <c r="AB11" i="44"/>
  <c r="AB10" i="44"/>
  <c r="AB9" i="44"/>
  <c r="AB8" i="44"/>
  <c r="AB7" i="44"/>
  <c r="AB6" i="44"/>
  <c r="AE12" i="44"/>
  <c r="AE11" i="44"/>
  <c r="AE10" i="44"/>
  <c r="AE9" i="44"/>
  <c r="AE8" i="44"/>
  <c r="AE7" i="44"/>
  <c r="AE6" i="44"/>
  <c r="AF6" i="44"/>
  <c r="AF8" i="44" s="1"/>
  <c r="AG11" i="44"/>
  <c r="AG10" i="44"/>
  <c r="AG9" i="44"/>
  <c r="AG8" i="44"/>
  <c r="AG7" i="44"/>
  <c r="AG6" i="44"/>
  <c r="AH12" i="44"/>
  <c r="AH11" i="44"/>
  <c r="AH10" i="44"/>
  <c r="AH9" i="44"/>
  <c r="AH8" i="44"/>
  <c r="AH7" i="44"/>
  <c r="AH6" i="44"/>
  <c r="AD6" i="44"/>
  <c r="AG12" i="44"/>
  <c r="AD10" i="44"/>
  <c r="AD9" i="44"/>
  <c r="AD8" i="44"/>
  <c r="AD7" i="44"/>
  <c r="AD11" i="44"/>
  <c r="AC12" i="44"/>
  <c r="AC11" i="44"/>
  <c r="AC10" i="44"/>
  <c r="AC9" i="44"/>
  <c r="AC8" i="44"/>
  <c r="AC7" i="44"/>
  <c r="Y159" i="44"/>
  <c r="Y158" i="44"/>
  <c r="Y157" i="44"/>
  <c r="Y156" i="44"/>
  <c r="Y155" i="44"/>
  <c r="Y154" i="44"/>
  <c r="Y152" i="44"/>
  <c r="Y151" i="44"/>
  <c r="Y150" i="44"/>
  <c r="Y149" i="44"/>
  <c r="Y148" i="44"/>
  <c r="Y147" i="44"/>
  <c r="Y145" i="44"/>
  <c r="Y144" i="44"/>
  <c r="Y143" i="44"/>
  <c r="Y142" i="44"/>
  <c r="Y141" i="44"/>
  <c r="Y140" i="44"/>
  <c r="Y138" i="44"/>
  <c r="Y137" i="44"/>
  <c r="Y136" i="44"/>
  <c r="Y135" i="44"/>
  <c r="Y134" i="44"/>
  <c r="Y133" i="44"/>
  <c r="Y131" i="44"/>
  <c r="Y130" i="44"/>
  <c r="Y129" i="44"/>
  <c r="Y128" i="44"/>
  <c r="Y127" i="44"/>
  <c r="Y126" i="44"/>
  <c r="Y124" i="44"/>
  <c r="Y123" i="44"/>
  <c r="Y122" i="44"/>
  <c r="Y121" i="44"/>
  <c r="Y120" i="44"/>
  <c r="Y119" i="44"/>
  <c r="Y117" i="44"/>
  <c r="Y116" i="44"/>
  <c r="Y115" i="44"/>
  <c r="Y114" i="44"/>
  <c r="Y113" i="44"/>
  <c r="Y112" i="44"/>
  <c r="Y110" i="44"/>
  <c r="Y109" i="44"/>
  <c r="Y108" i="44"/>
  <c r="Y107" i="44"/>
  <c r="Y106" i="44"/>
  <c r="Y105" i="44"/>
  <c r="Y103" i="44"/>
  <c r="Y102" i="44"/>
  <c r="Y101" i="44"/>
  <c r="Y100" i="44"/>
  <c r="Y99" i="44"/>
  <c r="Y98" i="44"/>
  <c r="Y96" i="44"/>
  <c r="Y95" i="44"/>
  <c r="Y94" i="44"/>
  <c r="Y93" i="44"/>
  <c r="Y92" i="44"/>
  <c r="Y91" i="44"/>
  <c r="Y89" i="44"/>
  <c r="Y88" i="44"/>
  <c r="Y87" i="44"/>
  <c r="Y86" i="44"/>
  <c r="Y85" i="44"/>
  <c r="Y84" i="44"/>
  <c r="Y82" i="44"/>
  <c r="Y81" i="44"/>
  <c r="Y80" i="44"/>
  <c r="Y79" i="44"/>
  <c r="Y78" i="44"/>
  <c r="Y77" i="44"/>
  <c r="Y75" i="44"/>
  <c r="Y74" i="44"/>
  <c r="Y73" i="44"/>
  <c r="Y72" i="44"/>
  <c r="Y71" i="44"/>
  <c r="Y70" i="44"/>
  <c r="Y68" i="44"/>
  <c r="Y67" i="44"/>
  <c r="Y66" i="44"/>
  <c r="Y65" i="44"/>
  <c r="Y64" i="44"/>
  <c r="Y63" i="44"/>
  <c r="Y61" i="44"/>
  <c r="Y60" i="44"/>
  <c r="Y59" i="44"/>
  <c r="Y58" i="44"/>
  <c r="Y57" i="44"/>
  <c r="Y56" i="44"/>
  <c r="Y54" i="44"/>
  <c r="Y53" i="44"/>
  <c r="Y52" i="44"/>
  <c r="Y51" i="44"/>
  <c r="Y50" i="44"/>
  <c r="Y49" i="44"/>
  <c r="Y47" i="44"/>
  <c r="Y46" i="44"/>
  <c r="Y45" i="44"/>
  <c r="Y44" i="44"/>
  <c r="Y43" i="44"/>
  <c r="Y42" i="44"/>
  <c r="Y40" i="44"/>
  <c r="Y39" i="44"/>
  <c r="Y38" i="44"/>
  <c r="Y37" i="44"/>
  <c r="Y36" i="44"/>
  <c r="Y35" i="44"/>
  <c r="Y33" i="44"/>
  <c r="Y32" i="44"/>
  <c r="Y31" i="44"/>
  <c r="Y30" i="44"/>
  <c r="Y29" i="44"/>
  <c r="Y28" i="44"/>
  <c r="Y26" i="44"/>
  <c r="Y25" i="44"/>
  <c r="Y24" i="44"/>
  <c r="Y23" i="44"/>
  <c r="Y22" i="44"/>
  <c r="Y21" i="44"/>
  <c r="Y19" i="44"/>
  <c r="Y18" i="44"/>
  <c r="Y17" i="44"/>
  <c r="Y16" i="44"/>
  <c r="Y15" i="44"/>
  <c r="Y14" i="44"/>
  <c r="A21" i="46"/>
  <c r="G159" i="44"/>
  <c r="G158" i="44"/>
  <c r="G157" i="44"/>
  <c r="G156" i="44"/>
  <c r="G155" i="44"/>
  <c r="G154" i="44"/>
  <c r="G152" i="44"/>
  <c r="G151" i="44"/>
  <c r="G150" i="44"/>
  <c r="G149" i="44"/>
  <c r="G148" i="44"/>
  <c r="G147" i="44"/>
  <c r="G145" i="44"/>
  <c r="G144" i="44"/>
  <c r="G143" i="44"/>
  <c r="G142" i="44"/>
  <c r="G141" i="44"/>
  <c r="G140" i="44"/>
  <c r="G138" i="44"/>
  <c r="G137" i="44"/>
  <c r="G136" i="44"/>
  <c r="G135" i="44"/>
  <c r="G134" i="44"/>
  <c r="G133" i="44"/>
  <c r="G131" i="44"/>
  <c r="G130" i="44"/>
  <c r="G129" i="44"/>
  <c r="G128" i="44"/>
  <c r="G127" i="44"/>
  <c r="G126" i="44"/>
  <c r="G124" i="44"/>
  <c r="G123" i="44"/>
  <c r="G122" i="44"/>
  <c r="G121" i="44"/>
  <c r="G120" i="44"/>
  <c r="G119" i="44"/>
  <c r="G117" i="44"/>
  <c r="G116" i="44"/>
  <c r="G115" i="44"/>
  <c r="G114" i="44"/>
  <c r="G113" i="44"/>
  <c r="G112" i="44"/>
  <c r="G110" i="44"/>
  <c r="G109" i="44"/>
  <c r="G108" i="44"/>
  <c r="G107" i="44"/>
  <c r="G106" i="44"/>
  <c r="G105" i="44"/>
  <c r="G103" i="44"/>
  <c r="G102" i="44"/>
  <c r="G101" i="44"/>
  <c r="G100" i="44"/>
  <c r="G99" i="44"/>
  <c r="G98" i="44"/>
  <c r="G96" i="44"/>
  <c r="G95" i="44"/>
  <c r="G94" i="44"/>
  <c r="G93" i="44"/>
  <c r="G92" i="44"/>
  <c r="G91" i="44"/>
  <c r="G89" i="44"/>
  <c r="G88" i="44"/>
  <c r="G87" i="44"/>
  <c r="G86" i="44"/>
  <c r="G85" i="44"/>
  <c r="G84" i="44"/>
  <c r="G82" i="44"/>
  <c r="G81" i="44"/>
  <c r="G80" i="44"/>
  <c r="G79" i="44"/>
  <c r="G78" i="44"/>
  <c r="G77" i="44"/>
  <c r="G75" i="44"/>
  <c r="G74" i="44"/>
  <c r="G73" i="44"/>
  <c r="G72" i="44"/>
  <c r="G71" i="44"/>
  <c r="G70" i="44"/>
  <c r="G68" i="44"/>
  <c r="G67" i="44"/>
  <c r="G66" i="44"/>
  <c r="G65" i="44"/>
  <c r="G64" i="44"/>
  <c r="G63" i="44"/>
  <c r="G61" i="44"/>
  <c r="G60" i="44"/>
  <c r="G59" i="44"/>
  <c r="G58" i="44"/>
  <c r="G57" i="44"/>
  <c r="G56" i="44"/>
  <c r="G54" i="44"/>
  <c r="G53" i="44"/>
  <c r="G52" i="44"/>
  <c r="G51" i="44"/>
  <c r="G50" i="44"/>
  <c r="G49" i="44"/>
  <c r="G47" i="44"/>
  <c r="G46" i="44"/>
  <c r="G45" i="44"/>
  <c r="G44" i="44"/>
  <c r="G43" i="44"/>
  <c r="G42" i="44"/>
  <c r="G40" i="44"/>
  <c r="G39" i="44"/>
  <c r="G38" i="44"/>
  <c r="G37" i="44"/>
  <c r="G36" i="44"/>
  <c r="G35" i="44"/>
  <c r="G33" i="44"/>
  <c r="G32" i="44"/>
  <c r="G31" i="44"/>
  <c r="G30" i="44"/>
  <c r="G29" i="44"/>
  <c r="G28" i="44"/>
  <c r="G26" i="44"/>
  <c r="G25" i="44"/>
  <c r="G24" i="44"/>
  <c r="G23" i="44"/>
  <c r="G22" i="44"/>
  <c r="G21" i="44"/>
  <c r="G19" i="44"/>
  <c r="G18" i="44"/>
  <c r="G17" i="44"/>
  <c r="G16" i="44"/>
  <c r="G15" i="44"/>
  <c r="G14" i="44"/>
  <c r="G12" i="44"/>
  <c r="G11" i="44"/>
  <c r="G10" i="44"/>
  <c r="G9" i="44"/>
  <c r="G8" i="44"/>
  <c r="G7" i="44"/>
  <c r="AP12" i="44"/>
  <c r="AO12" i="44"/>
  <c r="AN12" i="44"/>
  <c r="AL12" i="44"/>
  <c r="AK12" i="44"/>
  <c r="AP11" i="44"/>
  <c r="AO11" i="44"/>
  <c r="AN11" i="44"/>
  <c r="AL11" i="44"/>
  <c r="AK11" i="44"/>
  <c r="AP10" i="44"/>
  <c r="AO10" i="44"/>
  <c r="AL10" i="44"/>
  <c r="AK10" i="44"/>
  <c r="AP9" i="44"/>
  <c r="AO9" i="44"/>
  <c r="AN9" i="44"/>
  <c r="AM9" i="44"/>
  <c r="AL9" i="44"/>
  <c r="AK9" i="44"/>
  <c r="AP8" i="44"/>
  <c r="AO8" i="44"/>
  <c r="AN8" i="44"/>
  <c r="AM8" i="44"/>
  <c r="AL8" i="44"/>
  <c r="AK8" i="44"/>
  <c r="AF10" i="44" l="1"/>
  <c r="AN10" i="44" s="1"/>
  <c r="AF9" i="44"/>
  <c r="AF11" i="44"/>
  <c r="AF12" i="44"/>
  <c r="AF7" i="44"/>
  <c r="AG49" i="44"/>
  <c r="AG50" i="44"/>
  <c r="AG53" i="44"/>
  <c r="AF56" i="44"/>
  <c r="AF57" i="44"/>
  <c r="AF60" i="44"/>
  <c r="AE63" i="44"/>
  <c r="AE64" i="44"/>
  <c r="AE67" i="44"/>
  <c r="AB84" i="44"/>
  <c r="AB85" i="44"/>
  <c r="AB88" i="44"/>
  <c r="AB86" i="44"/>
  <c r="AE148" i="44"/>
  <c r="AE149" i="44"/>
  <c r="AE150" i="44"/>
  <c r="AE151" i="44"/>
  <c r="AE152" i="44"/>
  <c r="AE147" i="44"/>
  <c r="AD155" i="44"/>
  <c r="AD156" i="44"/>
  <c r="AD157" i="44"/>
  <c r="AD158" i="44"/>
  <c r="AD159" i="44"/>
  <c r="AD154" i="44"/>
  <c r="AC14" i="44"/>
  <c r="AG18" i="44"/>
  <c r="AH19" i="44"/>
  <c r="AB21" i="44"/>
  <c r="AF25" i="44"/>
  <c r="AG26" i="44"/>
  <c r="AE32" i="44"/>
  <c r="AF33" i="44"/>
  <c r="AH35" i="44"/>
  <c r="AD39" i="44"/>
  <c r="AE40" i="44"/>
  <c r="AG42" i="44"/>
  <c r="AC46" i="44"/>
  <c r="AG47" i="44"/>
  <c r="AH50" i="44"/>
  <c r="AH51" i="44"/>
  <c r="AH54" i="44"/>
  <c r="AG57" i="44"/>
  <c r="AG58" i="44"/>
  <c r="AG61" i="44"/>
  <c r="AF64" i="44"/>
  <c r="AF65" i="44"/>
  <c r="AF68" i="44"/>
  <c r="AD70" i="44"/>
  <c r="AD71" i="44"/>
  <c r="AD74" i="44"/>
  <c r="AC77" i="44"/>
  <c r="AC78" i="44"/>
  <c r="AC81" i="44"/>
  <c r="AC85" i="44"/>
  <c r="AC86" i="44"/>
  <c r="AC89" i="44"/>
  <c r="AC88" i="44"/>
  <c r="AB92" i="44"/>
  <c r="AB93" i="44"/>
  <c r="AB96" i="44"/>
  <c r="AH98" i="44"/>
  <c r="AH99" i="44"/>
  <c r="AH102" i="44"/>
  <c r="AF149" i="44"/>
  <c r="AF150" i="44"/>
  <c r="AF151" i="44"/>
  <c r="AF152" i="44"/>
  <c r="AF148" i="44"/>
  <c r="AE156" i="44"/>
  <c r="AE157" i="44"/>
  <c r="AE158" i="44"/>
  <c r="AE159" i="44"/>
  <c r="AE155" i="44"/>
  <c r="AG17" i="44"/>
  <c r="AH18" i="44"/>
  <c r="AF24" i="44"/>
  <c r="AG25" i="44"/>
  <c r="AH26" i="44"/>
  <c r="AE31" i="44"/>
  <c r="AF32" i="44"/>
  <c r="AG33" i="44"/>
  <c r="AD38" i="44"/>
  <c r="AE39" i="44"/>
  <c r="AF40" i="44"/>
  <c r="AC45" i="44"/>
  <c r="AD46" i="44"/>
  <c r="AG52" i="44"/>
  <c r="AH58" i="44"/>
  <c r="AH59" i="44"/>
  <c r="AH57" i="44"/>
  <c r="AF59" i="44"/>
  <c r="AG65" i="44"/>
  <c r="AG66" i="44"/>
  <c r="AE71" i="44"/>
  <c r="AE72" i="44"/>
  <c r="AE75" i="44"/>
  <c r="AD78" i="44"/>
  <c r="AD79" i="44"/>
  <c r="AD82" i="44"/>
  <c r="AH77" i="44"/>
  <c r="AD86" i="44"/>
  <c r="AD87" i="44"/>
  <c r="AD88" i="44"/>
  <c r="AC93" i="44"/>
  <c r="AC94" i="44"/>
  <c r="AF141" i="44"/>
  <c r="AF142" i="44"/>
  <c r="AF143" i="44"/>
  <c r="AF144" i="44"/>
  <c r="AF145" i="44"/>
  <c r="AF140" i="44"/>
  <c r="AG16" i="44"/>
  <c r="AH17" i="44"/>
  <c r="AB19" i="44"/>
  <c r="AF23" i="44"/>
  <c r="AG24" i="44"/>
  <c r="AH25" i="44"/>
  <c r="AE30" i="44"/>
  <c r="AF31" i="44"/>
  <c r="AG32" i="44"/>
  <c r="AH33" i="44"/>
  <c r="AD37" i="44"/>
  <c r="AE38" i="44"/>
  <c r="AF39" i="44"/>
  <c r="AG40" i="44"/>
  <c r="AC44" i="44"/>
  <c r="AD45" i="44"/>
  <c r="AE46" i="44"/>
  <c r="AH52" i="44"/>
  <c r="AG54" i="44"/>
  <c r="AG59" i="44"/>
  <c r="AF61" i="44"/>
  <c r="AG64" i="44"/>
  <c r="AE66" i="44"/>
  <c r="AF72" i="44"/>
  <c r="AF73" i="44"/>
  <c r="AE79" i="44"/>
  <c r="AE80" i="44"/>
  <c r="AH79" i="44"/>
  <c r="AC95" i="44"/>
  <c r="AB100" i="44"/>
  <c r="AB101" i="44"/>
  <c r="AB102" i="44"/>
  <c r="AB121" i="44"/>
  <c r="AB122" i="44"/>
  <c r="AB123" i="44"/>
  <c r="AB124" i="44"/>
  <c r="AB120" i="44"/>
  <c r="AG142" i="44"/>
  <c r="AG143" i="44"/>
  <c r="AG144" i="44"/>
  <c r="AG145" i="44"/>
  <c r="AG141" i="44"/>
  <c r="AG15" i="44"/>
  <c r="AH16" i="44"/>
  <c r="AB18" i="44"/>
  <c r="AC19" i="44"/>
  <c r="AF22" i="44"/>
  <c r="AG23" i="44"/>
  <c r="AH24" i="44"/>
  <c r="AB26" i="44"/>
  <c r="AE29" i="44"/>
  <c r="AF30" i="44"/>
  <c r="AG31" i="44"/>
  <c r="AH32" i="44"/>
  <c r="AD36" i="44"/>
  <c r="AE37" i="44"/>
  <c r="AF38" i="44"/>
  <c r="AG39" i="44"/>
  <c r="AH40" i="44"/>
  <c r="AC43" i="44"/>
  <c r="AD44" i="44"/>
  <c r="AE45" i="44"/>
  <c r="AF46" i="44"/>
  <c r="AC53" i="44"/>
  <c r="AC54" i="44"/>
  <c r="AC49" i="44"/>
  <c r="AD51" i="44"/>
  <c r="AB60" i="44"/>
  <c r="AB61" i="44"/>
  <c r="AB56" i="44"/>
  <c r="AC58" i="44"/>
  <c r="AH61" i="44"/>
  <c r="AF66" i="44"/>
  <c r="AE68" i="44"/>
  <c r="AF71" i="44"/>
  <c r="AD73" i="44"/>
  <c r="AE78" i="44"/>
  <c r="AC80" i="44"/>
  <c r="AF88" i="44"/>
  <c r="AF89" i="44"/>
  <c r="AF84" i="44"/>
  <c r="AD85" i="44"/>
  <c r="AB87" i="44"/>
  <c r="AE95" i="44"/>
  <c r="AE96" i="44"/>
  <c r="AE91" i="44"/>
  <c r="AF93" i="44"/>
  <c r="AE98" i="44"/>
  <c r="AC106" i="44"/>
  <c r="AC107" i="44"/>
  <c r="AC108" i="44"/>
  <c r="AC109" i="44"/>
  <c r="AC110" i="44"/>
  <c r="AC105" i="44"/>
  <c r="AB113" i="44"/>
  <c r="AB114" i="44"/>
  <c r="AB115" i="44"/>
  <c r="AB116" i="44"/>
  <c r="AB117" i="44"/>
  <c r="AB112" i="44"/>
  <c r="AH127" i="44"/>
  <c r="AH128" i="44"/>
  <c r="AH129" i="44"/>
  <c r="AH130" i="44"/>
  <c r="AH131" i="44"/>
  <c r="AH126" i="44"/>
  <c r="AH15" i="44"/>
  <c r="AC18" i="44"/>
  <c r="AG22" i="44"/>
  <c r="AH23" i="44"/>
  <c r="AB25" i="44"/>
  <c r="AF29" i="44"/>
  <c r="AG30" i="44"/>
  <c r="AE36" i="44"/>
  <c r="AF37" i="44"/>
  <c r="AH39" i="44"/>
  <c r="AD43" i="44"/>
  <c r="AE44" i="44"/>
  <c r="AG46" i="44"/>
  <c r="AD54" i="44"/>
  <c r="AD50" i="44"/>
  <c r="AH49" i="44"/>
  <c r="AC61" i="44"/>
  <c r="AC57" i="44"/>
  <c r="AG56" i="44"/>
  <c r="AB68" i="44"/>
  <c r="AB64" i="44"/>
  <c r="AB65" i="44"/>
  <c r="AB67" i="44"/>
  <c r="AG68" i="44"/>
  <c r="AH74" i="44"/>
  <c r="AH75" i="44"/>
  <c r="AH70" i="44"/>
  <c r="AE73" i="44"/>
  <c r="AD75" i="44"/>
  <c r="AG81" i="44"/>
  <c r="AG82" i="44"/>
  <c r="AG77" i="44"/>
  <c r="AD80" i="44"/>
  <c r="AC82" i="44"/>
  <c r="AG89" i="44"/>
  <c r="AG85" i="44"/>
  <c r="AC87" i="44"/>
  <c r="AB89" i="44"/>
  <c r="AF96" i="44"/>
  <c r="AF92" i="44"/>
  <c r="AC92" i="44"/>
  <c r="AD107" i="44"/>
  <c r="AD108" i="44"/>
  <c r="AD109" i="44"/>
  <c r="AD110" i="44"/>
  <c r="AD106" i="44"/>
  <c r="AC114" i="44"/>
  <c r="AC115" i="44"/>
  <c r="AC116" i="44"/>
  <c r="AC117" i="44"/>
  <c r="AC113" i="44"/>
  <c r="AG134" i="44"/>
  <c r="AG135" i="44"/>
  <c r="AG136" i="44"/>
  <c r="AG137" i="44"/>
  <c r="AG138" i="44"/>
  <c r="AG133" i="44"/>
  <c r="AF147" i="44"/>
  <c r="AD42" i="44"/>
  <c r="AE43" i="44"/>
  <c r="AG51" i="44"/>
  <c r="AH56" i="44"/>
  <c r="AF58" i="44"/>
  <c r="AH82" i="44"/>
  <c r="AH78" i="44"/>
  <c r="AD89" i="44"/>
  <c r="AE102" i="44"/>
  <c r="AE103" i="44"/>
  <c r="AE99" i="44"/>
  <c r="AH135" i="44"/>
  <c r="AH136" i="44"/>
  <c r="AH137" i="44"/>
  <c r="AH138" i="44"/>
  <c r="AH134" i="44"/>
  <c r="AF52" i="44"/>
  <c r="AE59" i="44"/>
  <c r="AD66" i="44"/>
  <c r="AC73" i="44"/>
  <c r="AB80" i="44"/>
  <c r="AH94" i="44"/>
  <c r="AG101" i="44"/>
  <c r="AF108" i="44"/>
  <c r="AG109" i="44"/>
  <c r="AH110" i="44"/>
  <c r="AE115" i="44"/>
  <c r="AF116" i="44"/>
  <c r="AG117" i="44"/>
  <c r="AD122" i="44"/>
  <c r="AE123" i="44"/>
  <c r="AF124" i="44"/>
  <c r="AC129" i="44"/>
  <c r="AD130" i="44"/>
  <c r="AE131" i="44"/>
  <c r="AB136" i="44"/>
  <c r="AC137" i="44"/>
  <c r="AD138" i="44"/>
  <c r="AB144" i="44"/>
  <c r="AC145" i="44"/>
  <c r="AH150" i="44"/>
  <c r="AB152" i="44"/>
  <c r="AG157" i="44"/>
  <c r="AH158" i="44"/>
  <c r="AB53" i="44"/>
  <c r="AH67" i="44"/>
  <c r="AG74" i="44"/>
  <c r="AF81" i="44"/>
  <c r="AE88" i="44"/>
  <c r="AC102" i="44"/>
  <c r="AG106" i="44"/>
  <c r="AH107" i="44"/>
  <c r="AB109" i="44"/>
  <c r="AF113" i="44"/>
  <c r="AG114" i="44"/>
  <c r="AH115" i="44"/>
  <c r="AE120" i="44"/>
  <c r="AF121" i="44"/>
  <c r="AG122" i="44"/>
  <c r="AH123" i="44"/>
  <c r="AD127" i="44"/>
  <c r="AE128" i="44"/>
  <c r="AF129" i="44"/>
  <c r="AG130" i="44"/>
  <c r="AC134" i="44"/>
  <c r="AD135" i="44"/>
  <c r="AE136" i="44"/>
  <c r="AF137" i="44"/>
  <c r="AB141" i="44"/>
  <c r="AC142" i="44"/>
  <c r="AD143" i="44"/>
  <c r="AE144" i="44"/>
  <c r="AB149" i="44"/>
  <c r="AC150" i="44"/>
  <c r="AD151" i="44"/>
  <c r="AH155" i="44"/>
  <c r="AB157" i="44"/>
  <c r="AC158" i="44"/>
  <c r="AG105" i="44"/>
  <c r="AH106" i="44"/>
  <c r="AF112" i="44"/>
  <c r="AG113" i="44"/>
  <c r="AH114" i="44"/>
  <c r="AE119" i="44"/>
  <c r="AF120" i="44"/>
  <c r="AG121" i="44"/>
  <c r="AD126" i="44"/>
  <c r="AE127" i="44"/>
  <c r="AF128" i="44"/>
  <c r="AC133" i="44"/>
  <c r="AD134" i="44"/>
  <c r="AE135" i="44"/>
  <c r="AB140" i="44"/>
  <c r="AC141" i="44"/>
  <c r="AD142" i="44"/>
  <c r="AB148" i="44"/>
  <c r="AC149" i="44"/>
  <c r="AH154" i="44"/>
  <c r="AB156" i="44"/>
  <c r="AH113" i="44"/>
  <c r="AG120" i="44"/>
  <c r="AF127" i="44"/>
  <c r="AE134" i="44"/>
  <c r="AD141" i="44"/>
  <c r="AC148" i="44"/>
  <c r="AB155" i="44"/>
  <c r="AD12" i="44"/>
  <c r="Y7" i="44"/>
  <c r="O117" i="44" l="1"/>
  <c r="Z117" i="44" s="1"/>
  <c r="O72" i="44"/>
  <c r="Z72" i="44" s="1"/>
  <c r="O30" i="44"/>
  <c r="Z30" i="44" s="1"/>
  <c r="O79" i="44"/>
  <c r="Z79" i="44" s="1"/>
  <c r="O86" i="44"/>
  <c r="Z86" i="44" s="1"/>
  <c r="O107" i="44"/>
  <c r="Z107" i="44" s="1"/>
  <c r="O133" i="44"/>
  <c r="Z133" i="44" s="1"/>
  <c r="O87" i="44"/>
  <c r="Z87" i="44" s="1"/>
  <c r="O128" i="44"/>
  <c r="Z128" i="44" s="1"/>
  <c r="O95" i="44"/>
  <c r="Z95" i="44" s="1"/>
  <c r="O121" i="44"/>
  <c r="Z121" i="44" s="1"/>
  <c r="O142" i="44"/>
  <c r="Z142" i="44" s="1"/>
  <c r="O82" i="44"/>
  <c r="Z82" i="44" s="1"/>
  <c r="O110" i="44"/>
  <c r="Z110" i="44" s="1"/>
  <c r="O116" i="44"/>
  <c r="Z116" i="44" s="1"/>
  <c r="O149" i="44"/>
  <c r="Z149" i="44" s="1"/>
  <c r="O58" i="44"/>
  <c r="Z58" i="44" s="1"/>
  <c r="O19" i="44"/>
  <c r="Z19" i="44" s="1"/>
  <c r="O25" i="44"/>
  <c r="Z25" i="44" s="1"/>
  <c r="O37" i="44"/>
  <c r="Z37" i="44" s="1"/>
  <c r="O42" i="44"/>
  <c r="Z42" i="44" s="1"/>
  <c r="O51" i="44"/>
  <c r="Z51" i="44" s="1"/>
  <c r="O61" i="44"/>
  <c r="Z61" i="44" s="1"/>
  <c r="O64" i="44"/>
  <c r="Z64" i="44" s="1"/>
  <c r="O71" i="44"/>
  <c r="Z71" i="44" s="1"/>
  <c r="O91" i="44"/>
  <c r="Z91" i="44" s="1"/>
  <c r="O98" i="44"/>
  <c r="Z98" i="44" s="1"/>
  <c r="O152" i="44"/>
  <c r="Z152" i="44" s="1"/>
  <c r="O14" i="44"/>
  <c r="Z14" i="44" s="1"/>
  <c r="O36" i="44"/>
  <c r="Z36" i="44" s="1"/>
  <c r="O70" i="44"/>
  <c r="Z70" i="44" s="1"/>
  <c r="O77" i="44"/>
  <c r="Z77" i="44" s="1"/>
  <c r="O88" i="44"/>
  <c r="Z88" i="44" s="1"/>
  <c r="O93" i="44"/>
  <c r="Z93" i="44" s="1"/>
  <c r="O94" i="44"/>
  <c r="Z94" i="44" s="1"/>
  <c r="O122" i="44"/>
  <c r="Z122" i="44" s="1"/>
  <c r="O134" i="44"/>
  <c r="Z134" i="44" s="1"/>
  <c r="O140" i="44"/>
  <c r="Z140" i="44" s="1"/>
  <c r="O141" i="44"/>
  <c r="Z141" i="44" s="1"/>
  <c r="O157" i="44"/>
  <c r="Z157" i="44" s="1"/>
  <c r="O158" i="44"/>
  <c r="Z158" i="44" s="1"/>
  <c r="O31" i="44"/>
  <c r="Z31" i="44" s="1"/>
  <c r="O50" i="44"/>
  <c r="Z50" i="44" s="1"/>
  <c r="O56" i="44"/>
  <c r="Z56" i="44" s="1"/>
  <c r="O65" i="44"/>
  <c r="Z65" i="44" s="1"/>
  <c r="O66" i="44"/>
  <c r="Z66" i="44" s="1"/>
  <c r="O89" i="44"/>
  <c r="Z89" i="44" s="1"/>
  <c r="O99" i="44"/>
  <c r="Z99" i="44" s="1"/>
  <c r="O105" i="44"/>
  <c r="Z105" i="44" s="1"/>
  <c r="G103" i="47" s="1"/>
  <c r="O113" i="44"/>
  <c r="Z113" i="44" s="1"/>
  <c r="O123" i="44"/>
  <c r="Z123" i="44" s="1"/>
  <c r="O127" i="44"/>
  <c r="Z127" i="44" s="1"/>
  <c r="O129" i="44"/>
  <c r="Z129" i="44" s="1"/>
  <c r="O130" i="44"/>
  <c r="Z130" i="44" s="1"/>
  <c r="O135" i="44"/>
  <c r="Z135" i="44" s="1"/>
  <c r="O147" i="44"/>
  <c r="Z147" i="44" s="1"/>
  <c r="O159" i="44"/>
  <c r="Z159" i="44" s="1"/>
  <c r="O16" i="44"/>
  <c r="Z16" i="44" s="1"/>
  <c r="O32" i="44"/>
  <c r="Z32" i="44" s="1"/>
  <c r="O47" i="44"/>
  <c r="Z47" i="44" s="1"/>
  <c r="O49" i="44"/>
  <c r="O57" i="44"/>
  <c r="Z57" i="44" s="1"/>
  <c r="O67" i="44"/>
  <c r="Z67" i="44" s="1"/>
  <c r="O73" i="44"/>
  <c r="Z73" i="44" s="1"/>
  <c r="O78" i="44"/>
  <c r="Z78" i="44" s="1"/>
  <c r="O84" i="44"/>
  <c r="Z84" i="44" s="1"/>
  <c r="O106" i="44"/>
  <c r="Z106" i="44" s="1"/>
  <c r="O112" i="44"/>
  <c r="Z112" i="44" s="1"/>
  <c r="O124" i="44"/>
  <c r="Z124" i="44" s="1"/>
  <c r="O148" i="44"/>
  <c r="Z148" i="44" s="1"/>
  <c r="O21" i="44"/>
  <c r="Z21" i="44" s="1"/>
  <c r="O26" i="44"/>
  <c r="Z26" i="44" s="1"/>
  <c r="O33" i="44"/>
  <c r="Z33" i="44" s="1"/>
  <c r="O38" i="44"/>
  <c r="Z38" i="44" s="1"/>
  <c r="O63" i="44"/>
  <c r="Z63" i="44" s="1"/>
  <c r="O96" i="44"/>
  <c r="Z96" i="44" s="1"/>
  <c r="O100" i="44"/>
  <c r="Z100" i="44" s="1"/>
  <c r="O136" i="44"/>
  <c r="Z136" i="44" s="1"/>
  <c r="O154" i="44"/>
  <c r="Z154" i="44" s="1"/>
  <c r="O17" i="44"/>
  <c r="Z17" i="44" s="1"/>
  <c r="O18" i="44"/>
  <c r="Z18" i="44" s="1"/>
  <c r="O28" i="44"/>
  <c r="Z28" i="44" s="1"/>
  <c r="O39" i="44"/>
  <c r="Z39" i="44" s="1"/>
  <c r="O45" i="44"/>
  <c r="Z45" i="44" s="1"/>
  <c r="O52" i="44"/>
  <c r="Z52" i="44" s="1"/>
  <c r="O68" i="44"/>
  <c r="Z68" i="44" s="1"/>
  <c r="O75" i="44"/>
  <c r="Z75" i="44" s="1"/>
  <c r="O85" i="44"/>
  <c r="Z85" i="44" s="1"/>
  <c r="O101" i="44"/>
  <c r="Z101" i="44" s="1"/>
  <c r="O102" i="44"/>
  <c r="Z102" i="44" s="1"/>
  <c r="O119" i="44"/>
  <c r="Z119" i="44" s="1"/>
  <c r="O137" i="44"/>
  <c r="Z137" i="44" s="1"/>
  <c r="O138" i="44"/>
  <c r="Z138" i="44" s="1"/>
  <c r="O143" i="44"/>
  <c r="Z143" i="44" s="1"/>
  <c r="O144" i="44"/>
  <c r="Z144" i="44" s="1"/>
  <c r="O22" i="44"/>
  <c r="Z22" i="44" s="1"/>
  <c r="O40" i="44"/>
  <c r="Z40" i="44" s="1"/>
  <c r="O44" i="44"/>
  <c r="Z44" i="44" s="1"/>
  <c r="O46" i="44"/>
  <c r="Z46" i="44" s="1"/>
  <c r="O53" i="44"/>
  <c r="Z53" i="44" s="1"/>
  <c r="O59" i="44"/>
  <c r="Z59" i="44" s="1"/>
  <c r="O74" i="44"/>
  <c r="Z74" i="44" s="1"/>
  <c r="O80" i="44"/>
  <c r="Z80" i="44" s="1"/>
  <c r="O103" i="44"/>
  <c r="Z103" i="44" s="1"/>
  <c r="O114" i="44"/>
  <c r="Z114" i="44" s="1"/>
  <c r="O120" i="44"/>
  <c r="Z120" i="44" s="1"/>
  <c r="O126" i="44"/>
  <c r="Z126" i="44" s="1"/>
  <c r="O131" i="44"/>
  <c r="Z131" i="44" s="1"/>
  <c r="O145" i="44"/>
  <c r="Z145" i="44" s="1"/>
  <c r="O150" i="44"/>
  <c r="Z150" i="44" s="1"/>
  <c r="O155" i="44"/>
  <c r="Z155" i="44" s="1"/>
  <c r="O15" i="44"/>
  <c r="Z15" i="44" s="1"/>
  <c r="O23" i="44"/>
  <c r="Z23" i="44" s="1"/>
  <c r="O24" i="44"/>
  <c r="Z24" i="44" s="1"/>
  <c r="O29" i="44"/>
  <c r="Z29" i="44" s="1"/>
  <c r="O35" i="44"/>
  <c r="O43" i="44"/>
  <c r="Z43" i="44" s="1"/>
  <c r="O54" i="44"/>
  <c r="Z54" i="44" s="1"/>
  <c r="O60" i="44"/>
  <c r="Z60" i="44" s="1"/>
  <c r="O81" i="44"/>
  <c r="Z81" i="44" s="1"/>
  <c r="O92" i="44"/>
  <c r="Z92" i="44" s="1"/>
  <c r="O108" i="44"/>
  <c r="Z108" i="44" s="1"/>
  <c r="O109" i="44"/>
  <c r="Z109" i="44" s="1"/>
  <c r="O115" i="44"/>
  <c r="Z115" i="44" s="1"/>
  <c r="O151" i="44"/>
  <c r="Z151" i="44" s="1"/>
  <c r="O156" i="44"/>
  <c r="Z156" i="44" s="1"/>
  <c r="A8" i="46"/>
  <c r="D77" i="47" s="1"/>
  <c r="A7" i="46"/>
  <c r="D76" i="47" s="1"/>
  <c r="A6" i="46"/>
  <c r="D75" i="47" s="1"/>
  <c r="A5" i="46"/>
  <c r="D74" i="47" s="1"/>
  <c r="A4" i="46"/>
  <c r="D73" i="47" s="1"/>
  <c r="A52" i="46"/>
  <c r="D84" i="47" s="1"/>
  <c r="A47" i="46"/>
  <c r="D83" i="47" s="1"/>
  <c r="A42" i="46"/>
  <c r="D82" i="47" s="1"/>
  <c r="A33" i="46"/>
  <c r="D81" i="47" s="1"/>
  <c r="A26" i="46"/>
  <c r="D80" i="47" s="1"/>
  <c r="D79" i="47"/>
  <c r="A12" i="46"/>
  <c r="D78" i="47" s="1"/>
  <c r="G95" i="47" l="1"/>
  <c r="Z49" i="44"/>
  <c r="G93" i="47"/>
  <c r="Z35" i="44"/>
  <c r="H104" i="47"/>
  <c r="H98" i="47"/>
  <c r="H96" i="47"/>
  <c r="G109" i="47"/>
  <c r="G99" i="47"/>
  <c r="G98" i="47"/>
  <c r="H90" i="47"/>
  <c r="H110" i="47"/>
  <c r="H94" i="47"/>
  <c r="G104" i="47"/>
  <c r="G106" i="47"/>
  <c r="G105" i="47"/>
  <c r="G97" i="47"/>
  <c r="G101" i="47"/>
  <c r="H99" i="47"/>
  <c r="G110" i="47"/>
  <c r="H109" i="47"/>
  <c r="H108" i="47"/>
  <c r="H107" i="47"/>
  <c r="H97" i="47"/>
  <c r="G108" i="47"/>
  <c r="H95" i="47"/>
  <c r="H106" i="47"/>
  <c r="G94" i="47"/>
  <c r="G96" i="47"/>
  <c r="H105" i="47"/>
  <c r="H101" i="47"/>
  <c r="G102" i="47"/>
  <c r="H103" i="47"/>
  <c r="H91" i="47"/>
  <c r="G92" i="47"/>
  <c r="H93" i="47"/>
  <c r="G100" i="47"/>
  <c r="G90" i="47"/>
  <c r="H92" i="47"/>
  <c r="G91" i="47"/>
  <c r="H102" i="47"/>
  <c r="H100" i="47"/>
  <c r="G107" i="47"/>
  <c r="AC6" i="44"/>
  <c r="Y8" i="44"/>
  <c r="Y9" i="44"/>
  <c r="Y10" i="44"/>
  <c r="Y11" i="44"/>
  <c r="Y12" i="44"/>
  <c r="I93" i="47" l="1"/>
  <c r="F93" i="47" s="1"/>
  <c r="I95" i="47"/>
  <c r="F95" i="47" s="1"/>
  <c r="I104" i="47"/>
  <c r="F104" i="47" s="1"/>
  <c r="I98" i="47"/>
  <c r="F98" i="47" s="1"/>
  <c r="I96" i="47"/>
  <c r="F96" i="47" s="1"/>
  <c r="I94" i="47"/>
  <c r="F94" i="47" s="1"/>
  <c r="I90" i="47"/>
  <c r="F90" i="47" s="1"/>
  <c r="I110" i="47"/>
  <c r="F110" i="47" s="1"/>
  <c r="I97" i="47"/>
  <c r="F97" i="47" s="1"/>
  <c r="I101" i="47"/>
  <c r="F101" i="47" s="1"/>
  <c r="I105" i="47"/>
  <c r="F105" i="47" s="1"/>
  <c r="I106" i="47"/>
  <c r="F106" i="47" s="1"/>
  <c r="I107" i="47"/>
  <c r="F107" i="47" s="1"/>
  <c r="I99" i="47"/>
  <c r="F99" i="47" s="1"/>
  <c r="I109" i="47"/>
  <c r="F109" i="47" s="1"/>
  <c r="I108" i="47"/>
  <c r="F108" i="47" s="1"/>
  <c r="I103" i="47"/>
  <c r="F103" i="47" s="1"/>
  <c r="I91" i="47"/>
  <c r="F91" i="47" s="1"/>
  <c r="I102" i="47"/>
  <c r="F102" i="47" s="1"/>
  <c r="I100" i="47"/>
  <c r="F100" i="47" s="1"/>
  <c r="I92" i="47"/>
  <c r="F92" i="47" s="1"/>
  <c r="AM10" i="44" l="1"/>
  <c r="O7" i="44"/>
  <c r="Z7" i="44" s="1"/>
  <c r="AM12" i="44" l="1"/>
  <c r="AM11" i="44"/>
  <c r="O8" i="44"/>
  <c r="Z8" i="44" s="1"/>
  <c r="O9" i="44" l="1"/>
  <c r="Z9" i="44" s="1"/>
  <c r="G89" i="47" s="1"/>
  <c r="G111" i="47" s="1"/>
  <c r="O10" i="44" l="1"/>
  <c r="Z10" i="44" s="1"/>
  <c r="O11" i="44" l="1"/>
  <c r="Z11" i="44" s="1"/>
  <c r="O12" i="44"/>
  <c r="Z12" i="44" s="1"/>
  <c r="H89" i="47" l="1"/>
  <c r="H111" i="47" s="1"/>
  <c r="I89" i="47" l="1"/>
  <c r="I111" i="47" s="1"/>
  <c r="F89" i="47" l="1"/>
  <c r="F111" i="47" s="1"/>
</calcChain>
</file>

<file path=xl/sharedStrings.xml><?xml version="1.0" encoding="utf-8"?>
<sst xmlns="http://schemas.openxmlformats.org/spreadsheetml/2006/main" count="1256" uniqueCount="274">
  <si>
    <t>フランス</t>
  </si>
  <si>
    <t>ドイツ</t>
  </si>
  <si>
    <t>韓国</t>
  </si>
  <si>
    <t>タイ</t>
  </si>
  <si>
    <t>オランダ</t>
  </si>
  <si>
    <t>台湾</t>
  </si>
  <si>
    <t>イギリス</t>
  </si>
  <si>
    <t>JPY</t>
    <phoneticPr fontId="2"/>
  </si>
  <si>
    <t>海外勤務手当</t>
    <rPh sb="0" eb="6">
      <t>カイガイキンムテアテ</t>
    </rPh>
    <phoneticPr fontId="2"/>
  </si>
  <si>
    <t>帯同手当</t>
    <rPh sb="0" eb="4">
      <t>タイドウテアテ</t>
    </rPh>
    <phoneticPr fontId="2"/>
  </si>
  <si>
    <t>業種</t>
    <rPh sb="0" eb="2">
      <t>ギョウシュ</t>
    </rPh>
    <phoneticPr fontId="2"/>
  </si>
  <si>
    <t>JPY</t>
  </si>
  <si>
    <t>USD</t>
  </si>
  <si>
    <t>EUR</t>
  </si>
  <si>
    <t>BRL</t>
  </si>
  <si>
    <t>CNY</t>
  </si>
  <si>
    <t>HKD</t>
  </si>
  <si>
    <t>INR</t>
  </si>
  <si>
    <t>IDR</t>
  </si>
  <si>
    <t>MYR</t>
  </si>
  <si>
    <t>MXN</t>
  </si>
  <si>
    <t>PHP</t>
  </si>
  <si>
    <t>SGD</t>
  </si>
  <si>
    <t>KRW</t>
  </si>
  <si>
    <t>TWD</t>
  </si>
  <si>
    <t>THB</t>
  </si>
  <si>
    <t>VND</t>
  </si>
  <si>
    <t>賞与</t>
    <rPh sb="0" eb="2">
      <t>ショウヨ</t>
    </rPh>
    <phoneticPr fontId="2"/>
  </si>
  <si>
    <t>GBP</t>
  </si>
  <si>
    <t>水産・農林業</t>
  </si>
  <si>
    <t>鉱業</t>
  </si>
  <si>
    <t>建設業</t>
  </si>
  <si>
    <t>電気・ガス業</t>
  </si>
  <si>
    <t>運輸･情報通信業</t>
  </si>
  <si>
    <t>商業</t>
  </si>
  <si>
    <t>金融・保険業</t>
  </si>
  <si>
    <t>不動産業</t>
  </si>
  <si>
    <t>サービス業</t>
  </si>
  <si>
    <t>51-100名</t>
    <rPh sb="6" eb="7">
      <t>メイ</t>
    </rPh>
    <phoneticPr fontId="2"/>
  </si>
  <si>
    <t>1-50名</t>
    <rPh sb="4" eb="5">
      <t>メイ</t>
    </rPh>
    <phoneticPr fontId="2"/>
  </si>
  <si>
    <t>その他</t>
    <rPh sb="2" eb="3">
      <t>タ</t>
    </rPh>
    <phoneticPr fontId="2"/>
  </si>
  <si>
    <t>データは購入していない</t>
    <rPh sb="4" eb="6">
      <t>コウニュウ</t>
    </rPh>
    <phoneticPr fontId="2"/>
  </si>
  <si>
    <t>賞与の取り扱い</t>
    <rPh sb="0" eb="2">
      <t>ショウヨ</t>
    </rPh>
    <rPh sb="3" eb="4">
      <t>ト</t>
    </rPh>
    <rPh sb="5" eb="6">
      <t>アツカ</t>
    </rPh>
    <phoneticPr fontId="2"/>
  </si>
  <si>
    <t>理論年収に含める</t>
    <rPh sb="0" eb="2">
      <t>リロン</t>
    </rPh>
    <rPh sb="2" eb="4">
      <t>ネンシュウ</t>
    </rPh>
    <rPh sb="5" eb="6">
      <t>フク</t>
    </rPh>
    <phoneticPr fontId="2"/>
  </si>
  <si>
    <t>理論年収に含めない</t>
    <rPh sb="0" eb="2">
      <t>リロン</t>
    </rPh>
    <rPh sb="2" eb="4">
      <t>ネンシュウ</t>
    </rPh>
    <rPh sb="5" eb="6">
      <t>フク</t>
    </rPh>
    <phoneticPr fontId="2"/>
  </si>
  <si>
    <t>分からない</t>
    <rPh sb="0" eb="1">
      <t>ワ</t>
    </rPh>
    <phoneticPr fontId="2"/>
  </si>
  <si>
    <t>合計</t>
    <rPh sb="0" eb="2">
      <t>ゴウケイ</t>
    </rPh>
    <phoneticPr fontId="2"/>
  </si>
  <si>
    <t>派遣都市</t>
    <rPh sb="0" eb="4">
      <t>ハケントシ</t>
    </rPh>
    <phoneticPr fontId="2"/>
  </si>
  <si>
    <t>派遣形態</t>
    <rPh sb="0" eb="2">
      <t>ハケン</t>
    </rPh>
    <rPh sb="2" eb="4">
      <t>ケイタイ</t>
    </rPh>
    <phoneticPr fontId="2"/>
  </si>
  <si>
    <t>帯同家族
人数</t>
    <rPh sb="0" eb="2">
      <t>タイドウ</t>
    </rPh>
    <rPh sb="2" eb="4">
      <t>カゾク</t>
    </rPh>
    <rPh sb="5" eb="7">
      <t>ニンズウ</t>
    </rPh>
    <phoneticPr fontId="2"/>
  </si>
  <si>
    <t>アジア</t>
    <phoneticPr fontId="2"/>
  </si>
  <si>
    <t>欧州</t>
    <rPh sb="0" eb="2">
      <t>オウシュウ</t>
    </rPh>
    <phoneticPr fontId="2"/>
  </si>
  <si>
    <t>家族帯同・独身 ①</t>
    <phoneticPr fontId="2"/>
  </si>
  <si>
    <t>家族帯同・独身 ②</t>
    <phoneticPr fontId="2"/>
  </si>
  <si>
    <t>家族帯同・独身 ③</t>
    <phoneticPr fontId="2"/>
  </si>
  <si>
    <t>単身赴任 ①</t>
    <phoneticPr fontId="2"/>
  </si>
  <si>
    <t>単身赴任 ②</t>
    <phoneticPr fontId="2"/>
  </si>
  <si>
    <t>単身赴任 ③</t>
    <phoneticPr fontId="2"/>
  </si>
  <si>
    <t>日本勤務の場合</t>
    <rPh sb="0" eb="2">
      <t>ニホン</t>
    </rPh>
    <rPh sb="2" eb="4">
      <t>キンム</t>
    </rPh>
    <rPh sb="5" eb="7">
      <t>バアイ</t>
    </rPh>
    <phoneticPr fontId="2"/>
  </si>
  <si>
    <t>／月</t>
    <rPh sb="1" eb="2">
      <t>ツキ</t>
    </rPh>
    <phoneticPr fontId="2"/>
  </si>
  <si>
    <t>／年</t>
    <rPh sb="1" eb="2">
      <t>ネン</t>
    </rPh>
    <phoneticPr fontId="2"/>
  </si>
  <si>
    <t>年収</t>
    <rPh sb="0" eb="2">
      <t>ネンシュウ</t>
    </rPh>
    <phoneticPr fontId="2"/>
  </si>
  <si>
    <t>月収</t>
    <rPh sb="0" eb="2">
      <t>ゲッシュウ</t>
    </rPh>
    <phoneticPr fontId="2"/>
  </si>
  <si>
    <t>通貨選択</t>
    <rPh sb="0" eb="2">
      <t>ツウカ</t>
    </rPh>
    <phoneticPr fontId="2"/>
  </si>
  <si>
    <t>通貨</t>
    <rPh sb="0" eb="2">
      <t>ツウカ</t>
    </rPh>
    <phoneticPr fontId="2"/>
  </si>
  <si>
    <t>JPY</t>
    <phoneticPr fontId="2"/>
  </si>
  <si>
    <t>所定労働時間
・日数差手当</t>
    <rPh sb="0" eb="6">
      <t>ショテイロウドウジカン</t>
    </rPh>
    <rPh sb="8" eb="10">
      <t>ニッスウ</t>
    </rPh>
    <rPh sb="10" eb="11">
      <t>サ</t>
    </rPh>
    <rPh sb="11" eb="13">
      <t>テアテ</t>
    </rPh>
    <phoneticPr fontId="2"/>
  </si>
  <si>
    <t>その他支給１</t>
    <rPh sb="2" eb="3">
      <t>タ</t>
    </rPh>
    <rPh sb="3" eb="5">
      <t>シキュウ</t>
    </rPh>
    <phoneticPr fontId="2"/>
  </si>
  <si>
    <t>その他支給２</t>
    <rPh sb="2" eb="3">
      <t>タ</t>
    </rPh>
    <rPh sb="3" eb="5">
      <t>シキュウ</t>
    </rPh>
    <phoneticPr fontId="2"/>
  </si>
  <si>
    <t>その他支給３</t>
    <rPh sb="2" eb="3">
      <t>タ</t>
    </rPh>
    <rPh sb="3" eb="5">
      <t>シキュウ</t>
    </rPh>
    <phoneticPr fontId="2"/>
  </si>
  <si>
    <t>小計</t>
    <rPh sb="0" eb="2">
      <t>ショウケイ</t>
    </rPh>
    <phoneticPr fontId="2"/>
  </si>
  <si>
    <t>1USD当たり</t>
    <rPh sb="4" eb="5">
      <t>ア</t>
    </rPh>
    <phoneticPr fontId="2"/>
  </si>
  <si>
    <t>100JPY当たり</t>
    <rPh sb="6" eb="7">
      <t>ア</t>
    </rPh>
    <phoneticPr fontId="2"/>
  </si>
  <si>
    <t>通貨を選択</t>
    <rPh sb="0" eb="2">
      <t>ツウカ</t>
    </rPh>
    <phoneticPr fontId="2"/>
  </si>
  <si>
    <t>ハードシップ
手当</t>
    <rPh sb="7" eb="9">
      <t>テアテ</t>
    </rPh>
    <phoneticPr fontId="2"/>
  </si>
  <si>
    <t>貴社名</t>
    <rPh sb="0" eb="3">
      <t>キシャメイ</t>
    </rPh>
    <phoneticPr fontId="2"/>
  </si>
  <si>
    <t>氏名</t>
    <rPh sb="0" eb="2">
      <t>シメイ</t>
    </rPh>
    <phoneticPr fontId="2"/>
  </si>
  <si>
    <t>所属部署</t>
    <rPh sb="0" eb="4">
      <t>ショゾクブショ</t>
    </rPh>
    <phoneticPr fontId="2"/>
  </si>
  <si>
    <t>電話番号</t>
    <rPh sb="0" eb="4">
      <t>デンワバンゴウ</t>
    </rPh>
    <phoneticPr fontId="2"/>
  </si>
  <si>
    <t>メールアドレス</t>
    <phoneticPr fontId="2"/>
  </si>
  <si>
    <t>製造業 - 食料品</t>
  </si>
  <si>
    <t>製造業 - 繊維製品、パルプ・紙</t>
  </si>
  <si>
    <t>製造業 - 化学、医薬品</t>
  </si>
  <si>
    <t>製造業 - 石油・石炭製品、ゴム製品、ガラス・土石製品</t>
  </si>
  <si>
    <t>製造業 - 鉄鋼、非鉄金属、金属製品</t>
  </si>
  <si>
    <t>製造業 - 機械、電気機器</t>
  </si>
  <si>
    <t>製造業 - 輸送用機器、精密機器</t>
  </si>
  <si>
    <t>製造業 - その他製品</t>
  </si>
  <si>
    <t>駐在員数</t>
    <rPh sb="0" eb="3">
      <t>チュウザイイン</t>
    </rPh>
    <rPh sb="3" eb="4">
      <t>スウ</t>
    </rPh>
    <phoneticPr fontId="2"/>
  </si>
  <si>
    <t>Q ご回答者について教えてください。</t>
    <rPh sb="3" eb="6">
      <t>カイトウシャ</t>
    </rPh>
    <rPh sb="10" eb="11">
      <t>オシ</t>
    </rPh>
    <phoneticPr fontId="2"/>
  </si>
  <si>
    <t>駐在員数</t>
    <rPh sb="0" eb="3">
      <t>チュウザイイン</t>
    </rPh>
    <rPh sb="3" eb="4">
      <t>スウ</t>
    </rPh>
    <phoneticPr fontId="2"/>
  </si>
  <si>
    <t>従業員数（連結）</t>
    <rPh sb="0" eb="4">
      <t>ジュウギョウインスウ</t>
    </rPh>
    <rPh sb="5" eb="7">
      <t>レンケツ</t>
    </rPh>
    <phoneticPr fontId="2"/>
  </si>
  <si>
    <t>従業員数（単体）</t>
    <rPh sb="0" eb="4">
      <t>ジュウギョウインスウ</t>
    </rPh>
    <rPh sb="5" eb="7">
      <t>タンタイ</t>
    </rPh>
    <phoneticPr fontId="2"/>
  </si>
  <si>
    <t>Q 海外給与体系について教えてください。</t>
    <rPh sb="2" eb="8">
      <t>カイガイキュウヨタイケイ</t>
    </rPh>
    <rPh sb="12" eb="13">
      <t>オシ</t>
    </rPh>
    <phoneticPr fontId="2"/>
  </si>
  <si>
    <t>給与計算方法</t>
    <rPh sb="0" eb="2">
      <t>キュウヨ</t>
    </rPh>
    <rPh sb="2" eb="6">
      <t>ケイサンホウホウ</t>
    </rPh>
    <phoneticPr fontId="2"/>
  </si>
  <si>
    <t xml:space="preserve">Q </t>
    <phoneticPr fontId="2"/>
  </si>
  <si>
    <t>501-1,000名</t>
    <rPh sb="9" eb="10">
      <t>メイ</t>
    </rPh>
    <phoneticPr fontId="2"/>
  </si>
  <si>
    <t>1,001名以上</t>
    <rPh sb="5" eb="6">
      <t>メイ</t>
    </rPh>
    <rPh sb="6" eb="8">
      <t>イジョウ</t>
    </rPh>
    <phoneticPr fontId="2"/>
  </si>
  <si>
    <t>グループ企業はない</t>
    <phoneticPr fontId="2"/>
  </si>
  <si>
    <t>1-100名</t>
    <rPh sb="5" eb="6">
      <t>メイ</t>
    </rPh>
    <phoneticPr fontId="2"/>
  </si>
  <si>
    <t>101-1,000名</t>
    <rPh sb="9" eb="10">
      <t>メイ</t>
    </rPh>
    <phoneticPr fontId="2"/>
  </si>
  <si>
    <t>2,501-5,000名</t>
    <rPh sb="11" eb="12">
      <t>メイ</t>
    </rPh>
    <phoneticPr fontId="2"/>
  </si>
  <si>
    <t>5,001-10,000名</t>
    <rPh sb="12" eb="13">
      <t>メイ</t>
    </rPh>
    <phoneticPr fontId="2"/>
  </si>
  <si>
    <t>1,001-2,500名</t>
    <rPh sb="11" eb="12">
      <t>メイ</t>
    </rPh>
    <phoneticPr fontId="2"/>
  </si>
  <si>
    <t>10,001名以上</t>
    <rPh sb="6" eb="7">
      <t>メイ</t>
    </rPh>
    <phoneticPr fontId="2"/>
  </si>
  <si>
    <t>購買力補償方式</t>
    <rPh sb="0" eb="5">
      <t>コウバイリョクホショウ</t>
    </rPh>
    <rPh sb="5" eb="7">
      <t>ホウシキ</t>
    </rPh>
    <phoneticPr fontId="2"/>
  </si>
  <si>
    <t>併用方式</t>
    <rPh sb="0" eb="4">
      <t>ヘイヨウホウシキ</t>
    </rPh>
    <phoneticPr fontId="2"/>
  </si>
  <si>
    <t>その他</t>
    <rPh sb="2" eb="3">
      <t>タ</t>
    </rPh>
    <phoneticPr fontId="2"/>
  </si>
  <si>
    <t>分からない</t>
    <rPh sb="0" eb="1">
      <t>ワ</t>
    </rPh>
    <phoneticPr fontId="2"/>
  </si>
  <si>
    <t>Q 貴社について教えてください。</t>
    <rPh sb="2" eb="4">
      <t>キシャ</t>
    </rPh>
    <rPh sb="8" eb="9">
      <t>オシ</t>
    </rPh>
    <phoneticPr fontId="2"/>
  </si>
  <si>
    <t>AIRINC</t>
  </si>
  <si>
    <t>Mercer</t>
  </si>
  <si>
    <t>タワーズワトソン</t>
  </si>
  <si>
    <t>使用データプロバイダー</t>
    <rPh sb="0" eb="2">
      <t>シヨウ</t>
    </rPh>
    <phoneticPr fontId="2"/>
  </si>
  <si>
    <t>賞与の取り扱い</t>
    <rPh sb="3" eb="4">
      <t>ト</t>
    </rPh>
    <rPh sb="5" eb="6">
      <t>アツカ</t>
    </rPh>
    <phoneticPr fontId="2"/>
  </si>
  <si>
    <t>　↓　購買力補償方式を導入している場合は回答してください</t>
    <rPh sb="20" eb="22">
      <t>カイトウ</t>
    </rPh>
    <phoneticPr fontId="2"/>
  </si>
  <si>
    <t>ご入力ありがとうございます。続いて「②給与情報」シートのご記入をお願いします。</t>
    <rPh sb="1" eb="3">
      <t>ニュウリョク</t>
    </rPh>
    <rPh sb="14" eb="15">
      <t>ツヅ</t>
    </rPh>
    <rPh sb="19" eb="23">
      <t>キュウヨジョウホウ</t>
    </rPh>
    <rPh sb="29" eb="31">
      <t>キニュウ</t>
    </rPh>
    <rPh sb="33" eb="34">
      <t>ネガ</t>
    </rPh>
    <phoneticPr fontId="2"/>
  </si>
  <si>
    <t>ご回答状況</t>
    <rPh sb="1" eb="3">
      <t>カイトウ</t>
    </rPh>
    <rPh sb="3" eb="5">
      <t>ジョウキョウ</t>
    </rPh>
    <phoneticPr fontId="2"/>
  </si>
  <si>
    <t>「①プロファイル」シート</t>
    <phoneticPr fontId="2"/>
  </si>
  <si>
    <t>従業員数（連結）</t>
    <rPh sb="0" eb="4">
      <t>ジュウギョウインスウ</t>
    </rPh>
    <rPh sb="5" eb="7">
      <t>レンケツ</t>
    </rPh>
    <phoneticPr fontId="2"/>
  </si>
  <si>
    <t>従業員数（単体）</t>
    <rPh sb="0" eb="4">
      <t>ジュウギョウインスウ</t>
    </rPh>
    <rPh sb="5" eb="7">
      <t>タンタイ</t>
    </rPh>
    <phoneticPr fontId="2"/>
  </si>
  <si>
    <t>給与計算方法</t>
    <rPh sb="0" eb="6">
      <t>キュウヨケイサンホウホウ</t>
    </rPh>
    <phoneticPr fontId="2"/>
  </si>
  <si>
    <t>国名</t>
    <rPh sb="0" eb="2">
      <t>クニメイ</t>
    </rPh>
    <phoneticPr fontId="2"/>
  </si>
  <si>
    <t>都市</t>
    <rPh sb="0" eb="2">
      <t>トシ</t>
    </rPh>
    <phoneticPr fontId="2"/>
  </si>
  <si>
    <t>全都市</t>
    <rPh sb="0" eb="3">
      <t>ゼントシ</t>
    </rPh>
    <phoneticPr fontId="2"/>
  </si>
  <si>
    <t>中国</t>
  </si>
  <si>
    <t>北京</t>
    <rPh sb="0" eb="2">
      <t>ペキン</t>
    </rPh>
    <phoneticPr fontId="3"/>
  </si>
  <si>
    <t>香港</t>
  </si>
  <si>
    <t>フィリピン</t>
  </si>
  <si>
    <t>マニラ</t>
  </si>
  <si>
    <t>ベトナム</t>
  </si>
  <si>
    <t>マレーシア</t>
  </si>
  <si>
    <t>クアラルンプール</t>
  </si>
  <si>
    <t>シンガポール</t>
  </si>
  <si>
    <t>インドネシア</t>
  </si>
  <si>
    <t>インド</t>
  </si>
  <si>
    <t>全都市</t>
  </si>
  <si>
    <t>米国</t>
    <rPh sb="0" eb="1">
      <t>コメ</t>
    </rPh>
    <phoneticPr fontId="2"/>
  </si>
  <si>
    <t>米国</t>
    <rPh sb="0" eb="2">
      <t>ベイコク</t>
    </rPh>
    <phoneticPr fontId="2"/>
  </si>
  <si>
    <t>シカゴ</t>
  </si>
  <si>
    <t>メキシコ</t>
  </si>
  <si>
    <t>ブラジル</t>
  </si>
  <si>
    <t>サンパウロ</t>
  </si>
  <si>
    <t>「②給与情報」シート</t>
    <rPh sb="2" eb="4">
      <t>キュウヨ</t>
    </rPh>
    <rPh sb="4" eb="6">
      <t>ジョウホウ</t>
    </rPh>
    <phoneticPr fontId="2"/>
  </si>
  <si>
    <t>ご回答</t>
    <rPh sb="1" eb="3">
      <t>カイトウ</t>
    </rPh>
    <phoneticPr fontId="2"/>
  </si>
  <si>
    <t xml:space="preserve">単身赴任 </t>
    <phoneticPr fontId="2"/>
  </si>
  <si>
    <t>韓国／全都市</t>
    <rPh sb="0" eb="2">
      <t>カンコク</t>
    </rPh>
    <rPh sb="3" eb="6">
      <t>ゼントシ</t>
    </rPh>
    <phoneticPr fontId="2"/>
  </si>
  <si>
    <t>計</t>
    <rPh sb="0" eb="1">
      <t>ケイ</t>
    </rPh>
    <phoneticPr fontId="2"/>
  </si>
  <si>
    <t>-</t>
    <phoneticPr fontId="2"/>
  </si>
  <si>
    <t>中国／北京</t>
    <rPh sb="0" eb="2">
      <t>チュウゴク</t>
    </rPh>
    <rPh sb="3" eb="5">
      <t>ペキン</t>
    </rPh>
    <phoneticPr fontId="2"/>
  </si>
  <si>
    <t>香港</t>
    <rPh sb="0" eb="2">
      <t>ホンコン</t>
    </rPh>
    <phoneticPr fontId="2"/>
  </si>
  <si>
    <t>-</t>
    <phoneticPr fontId="2"/>
  </si>
  <si>
    <t>台湾／全都市</t>
  </si>
  <si>
    <t>台湾／全都市</t>
    <rPh sb="0" eb="2">
      <t>タイワン</t>
    </rPh>
    <rPh sb="3" eb="6">
      <t>ゼントシ</t>
    </rPh>
    <phoneticPr fontId="2"/>
  </si>
  <si>
    <t>フィリピン／マニラ</t>
  </si>
  <si>
    <t>フィリピン／マニラ</t>
    <phoneticPr fontId="2"/>
  </si>
  <si>
    <t>ホーチミン・ハノイ</t>
    <phoneticPr fontId="2"/>
  </si>
  <si>
    <t>ベトナム／ホーチミン・ハノイ</t>
  </si>
  <si>
    <t>ベトナム／ホーチミン・ハノイ</t>
    <phoneticPr fontId="2"/>
  </si>
  <si>
    <t>タイ／全都市</t>
  </si>
  <si>
    <t>タイ／全都市</t>
    <rPh sb="3" eb="6">
      <t>ゼントシ</t>
    </rPh>
    <phoneticPr fontId="2"/>
  </si>
  <si>
    <t>マレーシア／クアラルンプール</t>
  </si>
  <si>
    <t>マレーシア／クアラルンプール</t>
    <phoneticPr fontId="2"/>
  </si>
  <si>
    <t>シンガポール</t>
    <phoneticPr fontId="2"/>
  </si>
  <si>
    <t>ニューデリー・グルガオン</t>
    <phoneticPr fontId="2"/>
  </si>
  <si>
    <t>インド／ニューデリー・グルガオン</t>
  </si>
  <si>
    <t>インド／ニューデリー・グルガオン</t>
    <phoneticPr fontId="2"/>
  </si>
  <si>
    <t>イギリス／全都市</t>
  </si>
  <si>
    <t>イギリス／全都市</t>
    <rPh sb="5" eb="8">
      <t>ゼントシ</t>
    </rPh>
    <phoneticPr fontId="2"/>
  </si>
  <si>
    <t>ドイツ／全都市</t>
  </si>
  <si>
    <t>ドイツ／全都市</t>
    <rPh sb="4" eb="7">
      <t>ゼントシ</t>
    </rPh>
    <phoneticPr fontId="2"/>
  </si>
  <si>
    <t>オランダ／全都市</t>
  </si>
  <si>
    <t>オランダ／全都市</t>
    <rPh sb="5" eb="8">
      <t>ゼントシ</t>
    </rPh>
    <phoneticPr fontId="2"/>
  </si>
  <si>
    <t>フランス／全都市</t>
  </si>
  <si>
    <t>フランス／全都市</t>
    <rPh sb="5" eb="8">
      <t>ゼントシ</t>
    </rPh>
    <phoneticPr fontId="2"/>
  </si>
  <si>
    <t>米国／シカゴ</t>
  </si>
  <si>
    <t>米国／シカゴ</t>
    <rPh sb="0" eb="2">
      <t>ベイコク</t>
    </rPh>
    <phoneticPr fontId="2"/>
  </si>
  <si>
    <t>メキシコ／全都市</t>
  </si>
  <si>
    <t>メキシコ／全都市</t>
    <rPh sb="5" eb="8">
      <t>ゼントシ</t>
    </rPh>
    <phoneticPr fontId="2"/>
  </si>
  <si>
    <t>ブラジル／サンパウロ</t>
  </si>
  <si>
    <t>ブラジル／サンパウロ</t>
    <phoneticPr fontId="2"/>
  </si>
  <si>
    <t>海外駐在員給与 “競争力” サーベイ</t>
  </si>
  <si>
    <r>
      <t xml:space="preserve">貴社情報をお聞きする </t>
    </r>
    <r>
      <rPr>
        <b/>
        <sz val="12"/>
        <color theme="1"/>
        <rFont val="Meiryo UI"/>
        <family val="3"/>
        <charset val="128"/>
      </rPr>
      <t xml:space="preserve">「①プロファイル」 </t>
    </r>
    <r>
      <rPr>
        <sz val="10"/>
        <color theme="1"/>
        <rFont val="Meiryo UI"/>
        <family val="2"/>
        <charset val="128"/>
      </rPr>
      <t xml:space="preserve">シートと、サンプルとなる給与情報をお聞きする </t>
    </r>
    <r>
      <rPr>
        <b/>
        <sz val="12"/>
        <color theme="1"/>
        <rFont val="Meiryo UI"/>
        <family val="3"/>
        <charset val="128"/>
      </rPr>
      <t xml:space="preserve">「②給与情報」 </t>
    </r>
    <r>
      <rPr>
        <sz val="10"/>
        <color theme="1"/>
        <rFont val="Meiryo UI"/>
        <family val="2"/>
        <charset val="128"/>
      </rPr>
      <t>シートがあります。</t>
    </r>
    <rPh sb="0" eb="2">
      <t>キシャ</t>
    </rPh>
    <rPh sb="2" eb="4">
      <t>ジョウホウ</t>
    </rPh>
    <rPh sb="6" eb="7">
      <t>キ</t>
    </rPh>
    <rPh sb="33" eb="37">
      <t>キュウヨジョウホウ</t>
    </rPh>
    <rPh sb="39" eb="40">
      <t>キ</t>
    </rPh>
    <rPh sb="46" eb="48">
      <t>キュウヨ</t>
    </rPh>
    <rPh sb="48" eb="50">
      <t>ジョウホウ</t>
    </rPh>
    <phoneticPr fontId="2"/>
  </si>
  <si>
    <t>韓国／全都市</t>
    <rPh sb="0" eb="2">
      <t>カンコク</t>
    </rPh>
    <rPh sb="3" eb="6">
      <t>ゼントシ</t>
    </rPh>
    <phoneticPr fontId="2"/>
  </si>
  <si>
    <t>中国／北京</t>
    <rPh sb="0" eb="2">
      <t>チュウゴク</t>
    </rPh>
    <rPh sb="3" eb="5">
      <t>ペキン</t>
    </rPh>
    <phoneticPr fontId="2"/>
  </si>
  <si>
    <t>香港</t>
    <rPh sb="0" eb="2">
      <t>ホンコン</t>
    </rPh>
    <phoneticPr fontId="2"/>
  </si>
  <si>
    <t>シンガポール</t>
    <phoneticPr fontId="2"/>
  </si>
  <si>
    <t>米州</t>
    <rPh sb="0" eb="2">
      <t>ベイシュウ</t>
    </rPh>
    <phoneticPr fontId="2"/>
  </si>
  <si>
    <t>中国／上海・蘇州</t>
    <rPh sb="0" eb="2">
      <t>チュウゴク</t>
    </rPh>
    <rPh sb="3" eb="5">
      <t>シャンハイ</t>
    </rPh>
    <rPh sb="6" eb="8">
      <t>ソシュウ</t>
    </rPh>
    <phoneticPr fontId="2"/>
  </si>
  <si>
    <t>中国／広州・東莞・深圳</t>
    <rPh sb="0" eb="2">
      <t>チュウゴク</t>
    </rPh>
    <rPh sb="3" eb="5">
      <t>コウシュウ</t>
    </rPh>
    <rPh sb="6" eb="8">
      <t>トンガン</t>
    </rPh>
    <rPh sb="9" eb="11">
      <t>シンセン</t>
    </rPh>
    <phoneticPr fontId="2"/>
  </si>
  <si>
    <t>インドネシア／ジャカルタ・ブカシ</t>
    <phoneticPr fontId="2"/>
  </si>
  <si>
    <t>上海・蘇州</t>
    <rPh sb="0" eb="2">
      <t>シャンハイ</t>
    </rPh>
    <rPh sb="3" eb="5">
      <t>ソシュウ</t>
    </rPh>
    <phoneticPr fontId="3"/>
  </si>
  <si>
    <t>広州・東莞・深圳</t>
    <rPh sb="0" eb="2">
      <t>コウシュウ</t>
    </rPh>
    <phoneticPr fontId="3"/>
  </si>
  <si>
    <t>中国／広州・東莞・深圳</t>
    <rPh sb="0" eb="2">
      <t>チュウゴク</t>
    </rPh>
    <rPh sb="3" eb="5">
      <t>コウシュウ</t>
    </rPh>
    <phoneticPr fontId="2"/>
  </si>
  <si>
    <t>ジャカルタ・ブカシ</t>
    <phoneticPr fontId="2"/>
  </si>
  <si>
    <t>ニューヨーク（近郊含む）</t>
    <rPh sb="7" eb="9">
      <t>キンコウ</t>
    </rPh>
    <rPh sb="9" eb="10">
      <t>フク</t>
    </rPh>
    <phoneticPr fontId="2"/>
  </si>
  <si>
    <t>ロサンゼルス（近郊含む）</t>
    <rPh sb="7" eb="9">
      <t>キンコウ</t>
    </rPh>
    <rPh sb="9" eb="10">
      <t>フク</t>
    </rPh>
    <phoneticPr fontId="2"/>
  </si>
  <si>
    <t>米国／ニューヨーク（近郊含む）</t>
    <rPh sb="0" eb="2">
      <t>ベイコク</t>
    </rPh>
    <rPh sb="10" eb="12">
      <t>キンコウ</t>
    </rPh>
    <rPh sb="12" eb="13">
      <t>フク</t>
    </rPh>
    <phoneticPr fontId="2"/>
  </si>
  <si>
    <t>米国／ロサンゼルス（近郊含む）</t>
    <rPh sb="0" eb="2">
      <t>ベイコク</t>
    </rPh>
    <rPh sb="10" eb="12">
      <t>キンコウ</t>
    </rPh>
    <rPh sb="12" eb="13">
      <t>フク</t>
    </rPh>
    <phoneticPr fontId="2"/>
  </si>
  <si>
    <t>米国／ニューヨーク（ニュージャージー州などの近郊含む）</t>
    <rPh sb="18" eb="19">
      <t>シュウ</t>
    </rPh>
    <rPh sb="22" eb="25">
      <t>キンコウフク</t>
    </rPh>
    <phoneticPr fontId="2"/>
  </si>
  <si>
    <t>米国／ロサンゼルス（オレンジカウンティなどの近郊含む）</t>
    <rPh sb="22" eb="24">
      <t>キンコウ</t>
    </rPh>
    <rPh sb="24" eb="25">
      <t>フク</t>
    </rPh>
    <phoneticPr fontId="2"/>
  </si>
  <si>
    <t>質問内容</t>
    <rPh sb="0" eb="4">
      <t>シツモンナイヨウ</t>
    </rPh>
    <phoneticPr fontId="2"/>
  </si>
  <si>
    <t xml:space="preserve">家族帯同
・独身 </t>
    <phoneticPr fontId="2"/>
  </si>
  <si>
    <t>サーベイ対象国・都市</t>
    <rPh sb="4" eb="6">
      <t>タイショウ</t>
    </rPh>
    <rPh sb="6" eb="7">
      <t>コク</t>
    </rPh>
    <rPh sb="8" eb="10">
      <t>トシ</t>
    </rPh>
    <phoneticPr fontId="2"/>
  </si>
  <si>
    <t>↑●の国・都市について貴社用情報をフィードバックいたします。</t>
    <rPh sb="3" eb="4">
      <t>クニ</t>
    </rPh>
    <rPh sb="5" eb="7">
      <t>トシ</t>
    </rPh>
    <rPh sb="11" eb="14">
      <t>キシャヨウ</t>
    </rPh>
    <rPh sb="14" eb="16">
      <t>ジョウホウ</t>
    </rPh>
    <phoneticPr fontId="2"/>
  </si>
  <si>
    <t>幹部職・マネージャー職・一般職のように日本勤務時の給与水準が異なる方を選定されることを推奨します。</t>
    <rPh sb="0" eb="3">
      <t>カンブショク</t>
    </rPh>
    <rPh sb="10" eb="11">
      <t>ショク</t>
    </rPh>
    <rPh sb="12" eb="15">
      <t>イッパンショク</t>
    </rPh>
    <rPh sb="19" eb="24">
      <t>ニホンキンムジ</t>
    </rPh>
    <rPh sb="25" eb="29">
      <t>キュウヨスイジュン</t>
    </rPh>
    <rPh sb="30" eb="31">
      <t>コト</t>
    </rPh>
    <rPh sb="33" eb="34">
      <t>カタ</t>
    </rPh>
    <rPh sb="35" eb="37">
      <t>センテイ</t>
    </rPh>
    <rPh sb="43" eb="45">
      <t>スイショウ</t>
    </rPh>
    <phoneticPr fontId="2"/>
  </si>
  <si>
    <r>
      <rPr>
        <sz val="10"/>
        <color theme="5"/>
        <rFont val="Meiryo UI"/>
        <family val="3"/>
        <charset val="128"/>
      </rPr>
      <t>ご回答いただいた国・都市について、貴社用サーベイ結果をフィードバック</t>
    </r>
    <r>
      <rPr>
        <sz val="10"/>
        <color theme="1"/>
        <rFont val="Meiryo UI"/>
        <family val="3"/>
        <charset val="128"/>
      </rPr>
      <t>させていただきます。（７月中旬頃を予定）</t>
    </r>
    <rPh sb="1" eb="3">
      <t>カイトウ</t>
    </rPh>
    <rPh sb="8" eb="9">
      <t>クニ</t>
    </rPh>
    <rPh sb="10" eb="12">
      <t>トシ</t>
    </rPh>
    <rPh sb="17" eb="20">
      <t>キシャヨウ</t>
    </rPh>
    <rPh sb="24" eb="26">
      <t>ケッカ</t>
    </rPh>
    <rPh sb="46" eb="47">
      <t>ガツ</t>
    </rPh>
    <rPh sb="47" eb="49">
      <t>チュウジュン</t>
    </rPh>
    <rPh sb="49" eb="50">
      <t>ゴロ</t>
    </rPh>
    <rPh sb="51" eb="53">
      <t>ヨテイ</t>
    </rPh>
    <phoneticPr fontId="2"/>
  </si>
  <si>
    <t>ご記入いただきましたら、下記宛先にご送付ください。貴社用レポートができ次第（7月中旬頃予定）、結果をフィードバックいたします。</t>
    <rPh sb="1" eb="3">
      <t>キニュウ</t>
    </rPh>
    <rPh sb="12" eb="14">
      <t>カキ</t>
    </rPh>
    <rPh sb="14" eb="16">
      <t>アテサキ</t>
    </rPh>
    <rPh sb="18" eb="20">
      <t>ソウフ</t>
    </rPh>
    <rPh sb="25" eb="28">
      <t>キシャヨウ</t>
    </rPh>
    <rPh sb="35" eb="37">
      <t>シダイ</t>
    </rPh>
    <rPh sb="43" eb="45">
      <t>ヨテイ</t>
    </rPh>
    <rPh sb="47" eb="49">
      <t>ケッカ</t>
    </rPh>
    <phoneticPr fontId="2"/>
  </si>
  <si>
    <t>株式会社リロケーション・インターナショナル</t>
    <rPh sb="0" eb="4">
      <t>カブシキガイシャ</t>
    </rPh>
    <phoneticPr fontId="2"/>
  </si>
  <si>
    <t>グローバルモビリティ・コンサルティングユニット</t>
    <phoneticPr fontId="2"/>
  </si>
  <si>
    <t>consulting@relo.jp</t>
    <phoneticPr fontId="2"/>
  </si>
  <si>
    <t>単位：人
駐在員本人を除く帯同家族人数</t>
    <rPh sb="0" eb="2">
      <t>タンイ</t>
    </rPh>
    <rPh sb="3" eb="4">
      <t>ニン</t>
    </rPh>
    <rPh sb="5" eb="8">
      <t>チュウザイイン</t>
    </rPh>
    <rPh sb="8" eb="10">
      <t>ホンニン</t>
    </rPh>
    <rPh sb="11" eb="12">
      <t>ノゾ</t>
    </rPh>
    <rPh sb="13" eb="15">
      <t>タイドウ</t>
    </rPh>
    <rPh sb="15" eb="17">
      <t>カゾク</t>
    </rPh>
    <rPh sb="17" eb="19">
      <t>ニンズウ</t>
    </rPh>
    <phoneticPr fontId="2"/>
  </si>
  <si>
    <t>対象者の具体的な派遣都市名　（例　バンコク・デュッセルドルフ）</t>
    <rPh sb="0" eb="3">
      <t>タイショウシャ</t>
    </rPh>
    <rPh sb="4" eb="7">
      <t>グタイテキ</t>
    </rPh>
    <rPh sb="8" eb="10">
      <t>ハケン</t>
    </rPh>
    <rPh sb="10" eb="13">
      <t>トシメイ</t>
    </rPh>
    <rPh sb="15" eb="16">
      <t>レイ</t>
    </rPh>
    <phoneticPr fontId="2"/>
  </si>
  <si>
    <t>（自動計算）</t>
    <rPh sb="1" eb="5">
      <t>ジドウケイサン</t>
    </rPh>
    <phoneticPr fontId="2"/>
  </si>
  <si>
    <t>左記以外に任地で支給する給与・手当</t>
    <rPh sb="5" eb="7">
      <t>ニンチ</t>
    </rPh>
    <phoneticPr fontId="2"/>
  </si>
  <si>
    <t>額面</t>
    <rPh sb="0" eb="2">
      <t>ガクメン</t>
    </rPh>
    <phoneticPr fontId="2"/>
  </si>
  <si>
    <t>手取額</t>
    <rPh sb="0" eb="3">
      <t>テドリガク</t>
    </rPh>
    <phoneticPr fontId="2"/>
  </si>
  <si>
    <t>海外給</t>
    <rPh sb="0" eb="2">
      <t>カイガイ</t>
    </rPh>
    <rPh sb="2" eb="3">
      <t>キュウ</t>
    </rPh>
    <phoneticPr fontId="2"/>
  </si>
  <si>
    <t>国内給</t>
    <rPh sb="0" eb="2">
      <t>コクナイ</t>
    </rPh>
    <rPh sb="2" eb="3">
      <t>キュウ</t>
    </rPh>
    <phoneticPr fontId="2"/>
  </si>
  <si>
    <t>単身赴任手当</t>
    <rPh sb="0" eb="4">
      <t>タンシンフニン</t>
    </rPh>
    <rPh sb="4" eb="6">
      <t>テアテ</t>
    </rPh>
    <phoneticPr fontId="2"/>
  </si>
  <si>
    <t>単位：円
年間の標準的な賞与額</t>
    <rPh sb="0" eb="2">
      <t>タンイ</t>
    </rPh>
    <rPh sb="5" eb="7">
      <t>ネンカン</t>
    </rPh>
    <rPh sb="8" eb="10">
      <t>ヒョウジュン</t>
    </rPh>
    <rPh sb="10" eb="11">
      <t>テキ</t>
    </rPh>
    <rPh sb="12" eb="14">
      <t>ショウヨ</t>
    </rPh>
    <rPh sb="14" eb="15">
      <t>ガク</t>
    </rPh>
    <phoneticPr fontId="2"/>
  </si>
  <si>
    <t>外貨で支給する基本的な給与</t>
    <rPh sb="0" eb="2">
      <t>ガイカ</t>
    </rPh>
    <rPh sb="3" eb="5">
      <t>シキュウ</t>
    </rPh>
    <rPh sb="7" eb="10">
      <t>キホンテキ</t>
    </rPh>
    <rPh sb="11" eb="13">
      <t>キュウヨ</t>
    </rPh>
    <phoneticPr fontId="2"/>
  </si>
  <si>
    <t>海外勤務に伴うインセンティブとして支給する手当（外貨支給の場合）</t>
    <rPh sb="5" eb="6">
      <t>トモナ</t>
    </rPh>
    <rPh sb="17" eb="19">
      <t>シキュウ</t>
    </rPh>
    <rPh sb="24" eb="26">
      <t>ガイカ</t>
    </rPh>
    <phoneticPr fontId="2"/>
  </si>
  <si>
    <t>生活環境の困難度・危険度などに対するインセンティブとして支給する手当（外貨支給の場合）</t>
    <rPh sb="9" eb="12">
      <t>キケンド</t>
    </rPh>
    <rPh sb="28" eb="30">
      <t>シキュウ</t>
    </rPh>
    <rPh sb="35" eb="37">
      <t>ガイカ</t>
    </rPh>
    <phoneticPr fontId="2"/>
  </si>
  <si>
    <t>家族を帯同することに対して海外給とは別に支給する手当</t>
    <rPh sb="13" eb="14">
      <t>ウミ</t>
    </rPh>
    <rPh sb="20" eb="22">
      <t>シキュウ</t>
    </rPh>
    <phoneticPr fontId="2"/>
  </si>
  <si>
    <t>左記以外に任地で支給する給与・手当</t>
    <rPh sb="0" eb="2">
      <t>サキ</t>
    </rPh>
    <rPh sb="5" eb="7">
      <t>ニンチ</t>
    </rPh>
    <phoneticPr fontId="2"/>
  </si>
  <si>
    <t>（自動計算）
換算レートはAIRINCレートを使用</t>
    <rPh sb="7" eb="9">
      <t>カンザン</t>
    </rPh>
    <rPh sb="23" eb="25">
      <t>シヨウ</t>
    </rPh>
    <phoneticPr fontId="2"/>
  </si>
  <si>
    <t>円貨で支給する基本的な給与</t>
    <rPh sb="0" eb="2">
      <t>エンカ</t>
    </rPh>
    <rPh sb="3" eb="5">
      <t>シキュウ</t>
    </rPh>
    <rPh sb="7" eb="9">
      <t>キホン</t>
    </rPh>
    <rPh sb="9" eb="10">
      <t>テキ</t>
    </rPh>
    <rPh sb="11" eb="13">
      <t>キュウヨ</t>
    </rPh>
    <phoneticPr fontId="2"/>
  </si>
  <si>
    <t>海外勤務に伴うインセンティブとして支給する手当（円貨支給の場合）</t>
    <rPh sb="0" eb="2">
      <t>カイガイ</t>
    </rPh>
    <rPh sb="24" eb="26">
      <t>エンカ</t>
    </rPh>
    <phoneticPr fontId="2"/>
  </si>
  <si>
    <t>生活環境の困難度・危険度などに対するインセンティブとして支給する手当（円貨支給の場合）</t>
    <rPh sb="0" eb="2">
      <t>セイカツ</t>
    </rPh>
    <rPh sb="35" eb="37">
      <t>エンカ</t>
    </rPh>
    <rPh sb="37" eb="39">
      <t>シキュウ</t>
    </rPh>
    <rPh sb="40" eb="42">
      <t>バアイ</t>
    </rPh>
    <phoneticPr fontId="2"/>
  </si>
  <si>
    <t>家族が日本に残留することに対して国内給とは別に支給する手当</t>
    <rPh sb="3" eb="5">
      <t>ニホン</t>
    </rPh>
    <rPh sb="6" eb="8">
      <t>ザンリュウ</t>
    </rPh>
    <rPh sb="16" eb="18">
      <t>コクナイ</t>
    </rPh>
    <phoneticPr fontId="2"/>
  </si>
  <si>
    <t>日本との所定労働日数・時間数の差に応じて支給する手当</t>
  </si>
  <si>
    <t>左記以外に本国で支給する給与・手当</t>
    <rPh sb="5" eb="7">
      <t>ホンゴク</t>
    </rPh>
    <phoneticPr fontId="2"/>
  </si>
  <si>
    <t>左記以外に本国で支給する給与・手当</t>
  </si>
  <si>
    <t>国内給に賞与が含まれていない場合は年間の標準的な賞与額</t>
    <rPh sb="0" eb="2">
      <t>コクナイ</t>
    </rPh>
    <rPh sb="2" eb="3">
      <t>キュウ</t>
    </rPh>
    <rPh sb="4" eb="6">
      <t>ショウヨ</t>
    </rPh>
    <rPh sb="7" eb="8">
      <t>フク</t>
    </rPh>
    <rPh sb="14" eb="16">
      <t>バアイ</t>
    </rPh>
    <rPh sb="22" eb="23">
      <t>テキ</t>
    </rPh>
    <phoneticPr fontId="2"/>
  </si>
  <si>
    <t>（自動計算）</t>
  </si>
  <si>
    <t>海外現地支給分（外貨支給分）</t>
    <rPh sb="0" eb="2">
      <t>カイガイ</t>
    </rPh>
    <rPh sb="2" eb="6">
      <t>ゲンチシキュウ</t>
    </rPh>
    <rPh sb="6" eb="7">
      <t>ブン</t>
    </rPh>
    <rPh sb="8" eb="13">
      <t>ガイカシキュウブン</t>
    </rPh>
    <phoneticPr fontId="2"/>
  </si>
  <si>
    <t>本国（日本）支給分（円貨支給分）</t>
    <rPh sb="3" eb="5">
      <t>ニホン</t>
    </rPh>
    <rPh sb="10" eb="12">
      <t>エンカ</t>
    </rPh>
    <rPh sb="12" eb="15">
      <t>シキュウブン</t>
    </rPh>
    <phoneticPr fontId="2"/>
  </si>
  <si>
    <t>単位：円
海外給与計算の基となる月収
年俸の場合は、12等分した金額を入力し、賞与は「0」と入力</t>
    <rPh sb="0" eb="2">
      <t>タンイ</t>
    </rPh>
    <rPh sb="3" eb="4">
      <t>エン</t>
    </rPh>
    <rPh sb="5" eb="11">
      <t>カイガイキュウヨケイサン</t>
    </rPh>
    <rPh sb="12" eb="13">
      <t>モト</t>
    </rPh>
    <rPh sb="16" eb="18">
      <t>ゲッシュウ</t>
    </rPh>
    <rPh sb="19" eb="21">
      <t>ネンポウ</t>
    </rPh>
    <rPh sb="22" eb="24">
      <t>バアイ</t>
    </rPh>
    <rPh sb="28" eb="30">
      <t>トウブン</t>
    </rPh>
    <rPh sb="32" eb="34">
      <t>キンガク</t>
    </rPh>
    <rPh sb="35" eb="37">
      <t>ニュウリョク</t>
    </rPh>
    <rPh sb="39" eb="41">
      <t>ショウヨ</t>
    </rPh>
    <rPh sb="46" eb="48">
      <t>ニュウリョク</t>
    </rPh>
    <phoneticPr fontId="2"/>
  </si>
  <si>
    <t>韓国</t>
    <rPh sb="0" eb="2">
      <t>カンコク</t>
    </rPh>
    <phoneticPr fontId="2"/>
  </si>
  <si>
    <t>北京</t>
    <rPh sb="0" eb="2">
      <t>ペキン</t>
    </rPh>
    <phoneticPr fontId="2"/>
  </si>
  <si>
    <t>上海・蘇州</t>
    <rPh sb="0" eb="2">
      <t>シャンハイ</t>
    </rPh>
    <rPh sb="3" eb="5">
      <t>ソシュウ</t>
    </rPh>
    <phoneticPr fontId="2"/>
  </si>
  <si>
    <t>広州・東莞・深圳</t>
    <phoneticPr fontId="2"/>
  </si>
  <si>
    <t>台湾</t>
    <rPh sb="0" eb="2">
      <t>タイワン</t>
    </rPh>
    <phoneticPr fontId="2"/>
  </si>
  <si>
    <t>マニラ</t>
    <phoneticPr fontId="2"/>
  </si>
  <si>
    <t>ホーチミン・ハノイ</t>
    <phoneticPr fontId="2"/>
  </si>
  <si>
    <t>タイ</t>
    <phoneticPr fontId="2"/>
  </si>
  <si>
    <t>クアラルンプール</t>
    <phoneticPr fontId="2"/>
  </si>
  <si>
    <t>シンガポール</t>
    <phoneticPr fontId="2"/>
  </si>
  <si>
    <t>ジャカルタ・ブカシ</t>
    <phoneticPr fontId="2"/>
  </si>
  <si>
    <t>ニューデリー・グルガオン</t>
    <phoneticPr fontId="2"/>
  </si>
  <si>
    <t>イギリス</t>
    <phoneticPr fontId="2"/>
  </si>
  <si>
    <t>ドイツ</t>
    <phoneticPr fontId="2"/>
  </si>
  <si>
    <t>オランダ</t>
    <phoneticPr fontId="2"/>
  </si>
  <si>
    <t>フランス</t>
    <phoneticPr fontId="2"/>
  </si>
  <si>
    <t>ニューヨーク</t>
    <phoneticPr fontId="2"/>
  </si>
  <si>
    <t>シカゴ</t>
    <phoneticPr fontId="2"/>
  </si>
  <si>
    <t>ロサンゼルス</t>
    <phoneticPr fontId="2"/>
  </si>
  <si>
    <t>メキシコ</t>
    <phoneticPr fontId="2"/>
  </si>
  <si>
    <t>サンパウロ</t>
    <phoneticPr fontId="2"/>
  </si>
  <si>
    <r>
      <t xml:space="preserve">を </t>
    </r>
    <r>
      <rPr>
        <b/>
        <sz val="12"/>
        <color theme="5"/>
        <rFont val="Meiryo UI"/>
        <family val="3"/>
        <charset val="128"/>
      </rPr>
      <t>クリック</t>
    </r>
    <r>
      <rPr>
        <sz val="10"/>
        <color theme="1"/>
        <rFont val="Meiryo UI"/>
        <family val="2"/>
        <charset val="128"/>
      </rPr>
      <t xml:space="preserve"> して、提出用ウェブフォームにアップロードしてください。</t>
    </r>
    <phoneticPr fontId="2"/>
  </si>
  <si>
    <t>回答フォーム アップロード</t>
    <rPh sb="0" eb="2">
      <t>カイトウ</t>
    </rPh>
    <phoneticPr fontId="2"/>
  </si>
  <si>
    <t>回答フォーム メール送信</t>
    <rPh sb="0" eb="2">
      <t>カイトウ</t>
    </rPh>
    <rPh sb="10" eb="12">
      <t>ソウシン</t>
    </rPh>
    <phoneticPr fontId="2"/>
  </si>
  <si>
    <t>もしくは、</t>
    <phoneticPr fontId="2"/>
  </si>
  <si>
    <t>また、複数の海外給与計算のロジックがある場合は、貴社の最も一般的な計算ロジックを適用してご回答ください。</t>
    <rPh sb="3" eb="5">
      <t>フクスウ</t>
    </rPh>
    <rPh sb="6" eb="12">
      <t>カイガイキュウヨケイサン</t>
    </rPh>
    <rPh sb="20" eb="22">
      <t>バアイ</t>
    </rPh>
    <rPh sb="24" eb="26">
      <t>キシャ</t>
    </rPh>
    <rPh sb="27" eb="28">
      <t>モット</t>
    </rPh>
    <rPh sb="29" eb="32">
      <t>イッパンテキ</t>
    </rPh>
    <rPh sb="33" eb="35">
      <t>ケイサン</t>
    </rPh>
    <rPh sb="40" eb="42">
      <t>テキヨウ</t>
    </rPh>
    <rPh sb="45" eb="47">
      <t>カイトウ</t>
    </rPh>
    <phoneticPr fontId="2"/>
  </si>
  <si>
    <t>もし対象者がいない（例　当該国に幹部職の駐在員がいない）場合には、モデル給与でのご登録も可能です。</t>
    <rPh sb="2" eb="5">
      <t>タイショウシャ</t>
    </rPh>
    <rPh sb="10" eb="11">
      <t>レイ</t>
    </rPh>
    <rPh sb="12" eb="14">
      <t>トウガイ</t>
    </rPh>
    <rPh sb="14" eb="15">
      <t>クニ</t>
    </rPh>
    <rPh sb="16" eb="19">
      <t>カンブショク</t>
    </rPh>
    <rPh sb="20" eb="23">
      <t>チュウザイイン</t>
    </rPh>
    <rPh sb="28" eb="30">
      <t>バアイ</t>
    </rPh>
    <rPh sb="36" eb="38">
      <t>キュウヨ</t>
    </rPh>
    <rPh sb="41" eb="43">
      <t>トウロク</t>
    </rPh>
    <rPh sb="44" eb="46">
      <t>カノウ</t>
    </rPh>
    <phoneticPr fontId="2"/>
  </si>
  <si>
    <t>なお、本サーベイ結果は日本勤務時の給与水準に対する伸長率を分析します。</t>
    <rPh sb="3" eb="4">
      <t>ホン</t>
    </rPh>
    <rPh sb="8" eb="10">
      <t>ケッカ</t>
    </rPh>
    <rPh sb="11" eb="16">
      <t>ニホンキンムジ</t>
    </rPh>
    <rPh sb="17" eb="21">
      <t>キュウヨスイジュン</t>
    </rPh>
    <rPh sb="22" eb="23">
      <t>タイ</t>
    </rPh>
    <rPh sb="25" eb="28">
      <t>シンチョウリツ</t>
    </rPh>
    <rPh sb="29" eb="31">
      <t>ブンセキ</t>
    </rPh>
    <phoneticPr fontId="2"/>
  </si>
  <si>
    <t>そのため回答対象者は本国（日本）ベースの駐在員に限定させていただきます。</t>
    <rPh sb="4" eb="6">
      <t>カイトウ</t>
    </rPh>
    <rPh sb="6" eb="9">
      <t>タイショウシャ</t>
    </rPh>
    <rPh sb="10" eb="12">
      <t>ホンゴク</t>
    </rPh>
    <rPh sb="13" eb="15">
      <t>ニホン</t>
    </rPh>
    <rPh sb="20" eb="23">
      <t>チュウザイイン</t>
    </rPh>
    <rPh sb="24" eb="26">
      <t>ゲンテイ</t>
    </rPh>
    <phoneticPr fontId="2"/>
  </si>
  <si>
    <t>給与情報の回答方法</t>
    <rPh sb="0" eb="4">
      <t>キュウヨジョウホウ</t>
    </rPh>
    <rPh sb="5" eb="9">
      <t>カイトウホウホウ</t>
    </rPh>
    <phoneticPr fontId="2"/>
  </si>
  <si>
    <t>1つの回答対象「国・都市」につき、渡航形態別にそれぞれ最大３名分、計6名分までご記入いただけます。</t>
    <rPh sb="3" eb="5">
      <t>カイトウ</t>
    </rPh>
    <rPh sb="5" eb="7">
      <t>タイショウ</t>
    </rPh>
    <rPh sb="8" eb="9">
      <t>クニ</t>
    </rPh>
    <rPh sb="10" eb="12">
      <t>トシ</t>
    </rPh>
    <rPh sb="17" eb="21">
      <t>トコウケイタイ</t>
    </rPh>
    <rPh sb="21" eb="22">
      <t>ベツ</t>
    </rPh>
    <rPh sb="27" eb="29">
      <t>サイダイ</t>
    </rPh>
    <rPh sb="30" eb="31">
      <t>メイ</t>
    </rPh>
    <rPh sb="31" eb="32">
      <t>ブン</t>
    </rPh>
    <rPh sb="33" eb="34">
      <t>ケイ</t>
    </rPh>
    <rPh sb="35" eb="37">
      <t>メイブン</t>
    </rPh>
    <rPh sb="40" eb="42">
      <t>キニュウ</t>
    </rPh>
    <phoneticPr fontId="2"/>
  </si>
  <si>
    <t>・ 最大３名 - 家族帯同・独身者</t>
    <rPh sb="2" eb="4">
      <t>サイダイ</t>
    </rPh>
    <rPh sb="5" eb="6">
      <t>メイ</t>
    </rPh>
    <rPh sb="9" eb="13">
      <t>カゾクタイドウ</t>
    </rPh>
    <rPh sb="14" eb="17">
      <t>ドクシンシャ</t>
    </rPh>
    <phoneticPr fontId="2"/>
  </si>
  <si>
    <t>・ 最大３名 - 単身赴任者（配偶者を日本に残留させる渡航形態のことを指します）</t>
    <rPh sb="15" eb="18">
      <t>ハイグウシャ</t>
    </rPh>
    <rPh sb="19" eb="21">
      <t>ニホン</t>
    </rPh>
    <rPh sb="22" eb="24">
      <t>ザンリュウ</t>
    </rPh>
    <rPh sb="27" eb="31">
      <t>トコウケイタイ</t>
    </rPh>
    <rPh sb="35" eb="36">
      <t>サ</t>
    </rPh>
    <phoneticPr fontId="2"/>
  </si>
  <si>
    <t>本サーベイでは下記の「国・都市」を対象として実施いたします。対象「国・都市」にご駐在員がいる際、本サーベイへのご協力をお願いします。</t>
    <rPh sb="0" eb="1">
      <t>ホン</t>
    </rPh>
    <rPh sb="7" eb="9">
      <t>カキ</t>
    </rPh>
    <rPh sb="11" eb="12">
      <t>クニ</t>
    </rPh>
    <rPh sb="13" eb="15">
      <t>トシ</t>
    </rPh>
    <rPh sb="17" eb="19">
      <t>タイショウ</t>
    </rPh>
    <rPh sb="22" eb="24">
      <t>ジッシ</t>
    </rPh>
    <rPh sb="30" eb="32">
      <t>タイショウ</t>
    </rPh>
    <rPh sb="33" eb="34">
      <t>クニ</t>
    </rPh>
    <rPh sb="35" eb="37">
      <t>トシ</t>
    </rPh>
    <rPh sb="40" eb="43">
      <t>チュウザイイン</t>
    </rPh>
    <rPh sb="46" eb="47">
      <t>サイ</t>
    </rPh>
    <rPh sb="48" eb="49">
      <t>ホン</t>
    </rPh>
    <rPh sb="56" eb="58">
      <t>キョウリョク</t>
    </rPh>
    <rPh sb="60" eb="61">
      <t>ネガ</t>
    </rPh>
    <phoneticPr fontId="2"/>
  </si>
  <si>
    <t>101-500名</t>
    <rPh sb="7" eb="8">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</si>
</sst>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color theme="1"/>
      <name val="Meiryo UI"/>
      <family val="2"/>
      <charset val="128"/>
    </font>
    <font>
      <sz val="10"/>
      <color theme="1"/>
      <name val="Meiryo UI"/>
      <family val="2"/>
      <charset val="128"/>
    </font>
    <font>
      <sz val="6"/>
      <name val="Meiryo UI"/>
      <family val="2"/>
      <charset val="128"/>
    </font>
    <font>
      <sz val="11"/>
      <color theme="1"/>
      <name val="游ゴシック"/>
      <family val="2"/>
      <charset val="128"/>
      <scheme val="minor"/>
    </font>
    <font>
      <u/>
      <sz val="10"/>
      <color theme="10"/>
      <name val="Meiryo UI"/>
      <family val="2"/>
      <charset val="128"/>
    </font>
    <font>
      <sz val="11"/>
      <color theme="1"/>
      <name val="游ゴシック"/>
      <family val="2"/>
      <scheme val="minor"/>
    </font>
    <font>
      <sz val="10"/>
      <color theme="0"/>
      <name val="Meiryo UI"/>
      <family val="3"/>
      <charset val="128"/>
    </font>
    <font>
      <sz val="10"/>
      <color theme="1"/>
      <name val="Meiryo UI"/>
      <family val="3"/>
      <charset val="128"/>
    </font>
    <font>
      <sz val="10"/>
      <name val="Meiryo UI"/>
      <family val="3"/>
      <charset val="128"/>
    </font>
    <font>
      <b/>
      <sz val="12"/>
      <color theme="1"/>
      <name val="Meiryo UI"/>
      <family val="3"/>
      <charset val="128"/>
    </font>
    <font>
      <sz val="10"/>
      <color theme="5"/>
      <name val="Meiryo UI"/>
      <family val="3"/>
      <charset val="128"/>
    </font>
    <font>
      <sz val="10"/>
      <color theme="4"/>
      <name val="Meiryo UI"/>
      <family val="3"/>
      <charset val="128"/>
    </font>
    <font>
      <sz val="10"/>
      <color theme="0"/>
      <name val="Meiryo UI"/>
      <family val="2"/>
      <charset val="128"/>
    </font>
    <font>
      <b/>
      <sz val="12"/>
      <color theme="4"/>
      <name val="Meiryo UI"/>
      <family val="3"/>
      <charset val="128"/>
    </font>
    <font>
      <b/>
      <sz val="12"/>
      <name val="Meiryo UI"/>
      <family val="3"/>
      <charset val="128"/>
    </font>
    <font>
      <b/>
      <sz val="10"/>
      <color theme="1"/>
      <name val="Meiryo UI"/>
      <family val="3"/>
      <charset val="128"/>
    </font>
    <font>
      <b/>
      <sz val="14"/>
      <color theme="1"/>
      <name val="Meiryo UI"/>
      <family val="3"/>
      <charset val="128"/>
    </font>
    <font>
      <sz val="10"/>
      <color theme="4"/>
      <name val="Meiryo UI"/>
      <family val="2"/>
      <charset val="128"/>
    </font>
    <font>
      <sz val="10"/>
      <name val="Meiryo UI"/>
      <family val="2"/>
      <charset val="128"/>
    </font>
    <font>
      <sz val="8"/>
      <color theme="1"/>
      <name val="Meiryo UI"/>
      <family val="3"/>
      <charset val="128"/>
    </font>
    <font>
      <sz val="8"/>
      <name val="Meiryo UI"/>
      <family val="3"/>
      <charset val="128"/>
    </font>
    <font>
      <b/>
      <sz val="12"/>
      <color theme="5"/>
      <name val="Meiryo UI"/>
      <family val="3"/>
      <charset val="128"/>
    </font>
  </fonts>
  <fills count="11">
    <fill>
      <patternFill patternType="none"/>
    </fill>
    <fill>
      <patternFill patternType="gray125"/>
    </fill>
    <fill>
      <patternFill patternType="solid">
        <fgColor theme="5"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5"/>
        <bgColor indexed="64"/>
      </patternFill>
    </fill>
    <fill>
      <patternFill patternType="solid">
        <fgColor theme="1" tint="0.499984740745262"/>
        <bgColor indexed="64"/>
      </patternFill>
    </fill>
    <fill>
      <patternFill patternType="solid">
        <fgColor theme="4"/>
        <bgColor indexed="64"/>
      </patternFill>
    </fill>
    <fill>
      <patternFill patternType="solid">
        <fgColor theme="2" tint="-9.9978637043366805E-2"/>
        <bgColor indexed="64"/>
      </patternFill>
    </fill>
    <fill>
      <patternFill patternType="solid">
        <fgColor theme="5" tint="0.59996337778862885"/>
        <bgColor indexed="64"/>
      </patternFill>
    </fill>
    <fill>
      <patternFill patternType="solid">
        <fgColor theme="4" tint="0.59999389629810485"/>
        <bgColor indexed="64"/>
      </patternFill>
    </fill>
  </fills>
  <borders count="16">
    <border>
      <left/>
      <right/>
      <top/>
      <bottom/>
      <diagonal/>
    </border>
    <border>
      <left/>
      <right/>
      <top/>
      <bottom style="thin">
        <color indexed="64"/>
      </bottom>
      <diagonal/>
    </border>
    <border>
      <left/>
      <right/>
      <top/>
      <bottom style="hair">
        <color theme="5"/>
      </bottom>
      <diagonal/>
    </border>
    <border>
      <left/>
      <right/>
      <top/>
      <bottom style="hair">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top style="hair">
        <color theme="1" tint="0.499984740745262"/>
      </top>
      <bottom style="hair">
        <color theme="1" tint="0.499984740745262"/>
      </bottom>
      <diagonal/>
    </border>
  </borders>
  <cellStyleXfs count="6">
    <xf numFmtId="0" fontId="0" fillId="0" borderId="0">
      <alignment vertical="center"/>
    </xf>
    <xf numFmtId="0" fontId="3" fillId="0" borderId="0">
      <alignment vertical="center"/>
    </xf>
    <xf numFmtId="0" fontId="4" fillId="0" borderId="0" applyNumberFormat="0" applyFill="0" applyBorder="0" applyAlignment="0" applyProtection="0">
      <alignment vertical="center"/>
    </xf>
    <xf numFmtId="38" fontId="1" fillId="0" borderId="0" applyFont="0" applyFill="0" applyBorder="0" applyAlignment="0" applyProtection="0">
      <alignment vertical="center"/>
    </xf>
    <xf numFmtId="0" fontId="5" fillId="0" borderId="0"/>
    <xf numFmtId="9" fontId="5" fillId="0" borderId="0" applyFont="0" applyFill="0" applyBorder="0" applyAlignment="0" applyProtection="0"/>
  </cellStyleXfs>
  <cellXfs count="102">
    <xf numFmtId="0" fontId="0" fillId="0" borderId="0" xfId="0">
      <alignment vertical="center"/>
    </xf>
    <xf numFmtId="0" fontId="6" fillId="6" borderId="0" xfId="0" applyFont="1" applyFill="1" applyAlignment="1">
      <alignment horizontal="left" vertical="center"/>
    </xf>
    <xf numFmtId="0" fontId="6" fillId="6" borderId="0" xfId="0" applyFont="1" applyFill="1" applyAlignment="1">
      <alignment horizontal="left" vertical="center" wrapText="1"/>
    </xf>
    <xf numFmtId="0" fontId="6" fillId="6" borderId="0" xfId="0" applyFont="1" applyFill="1" applyAlignment="1">
      <alignment horizontal="right" vertical="center" wrapText="1"/>
    </xf>
    <xf numFmtId="0" fontId="7" fillId="0" borderId="0" xfId="0" applyFont="1" applyAlignment="1">
      <alignment vertical="center" wrapText="1"/>
    </xf>
    <xf numFmtId="0" fontId="6" fillId="6" borderId="0" xfId="0" applyFont="1" applyFill="1" applyAlignment="1">
      <alignment vertical="center" wrapText="1"/>
    </xf>
    <xf numFmtId="0" fontId="7" fillId="0" borderId="0" xfId="0" applyFont="1" applyAlignment="1">
      <alignment horizontal="left" vertical="center" wrapText="1"/>
    </xf>
    <xf numFmtId="0" fontId="7" fillId="0" borderId="0" xfId="0" applyFont="1" applyAlignment="1">
      <alignment horizontal="right" vertical="center" wrapText="1"/>
    </xf>
    <xf numFmtId="0" fontId="6" fillId="6" borderId="0" xfId="0" applyFont="1" applyFill="1" applyAlignment="1">
      <alignment horizontal="centerContinuous" vertical="center" wrapText="1"/>
    </xf>
    <xf numFmtId="0" fontId="8" fillId="3" borderId="0" xfId="0" applyFont="1" applyFill="1" applyAlignment="1">
      <alignment horizontal="left" vertical="center" wrapText="1"/>
    </xf>
    <xf numFmtId="0" fontId="7" fillId="3" borderId="0" xfId="0" applyFont="1" applyFill="1" applyAlignment="1">
      <alignment horizontal="left" vertical="center" wrapText="1"/>
    </xf>
    <xf numFmtId="0" fontId="9" fillId="3" borderId="0" xfId="0" applyFont="1" applyFill="1" applyAlignment="1">
      <alignment horizontal="left" vertical="center"/>
    </xf>
    <xf numFmtId="0" fontId="7" fillId="0" borderId="0" xfId="0" applyFont="1" applyAlignment="1">
      <alignment horizontal="left" vertical="center"/>
    </xf>
    <xf numFmtId="0" fontId="7" fillId="0" borderId="0" xfId="0" applyFont="1">
      <alignment vertical="center"/>
    </xf>
    <xf numFmtId="0" fontId="6" fillId="7" borderId="0" xfId="0" applyFont="1" applyFill="1" applyAlignment="1">
      <alignment horizontal="centerContinuous" vertical="center" wrapText="1"/>
    </xf>
    <xf numFmtId="0" fontId="6" fillId="7" borderId="0" xfId="0" applyFont="1" applyFill="1" applyAlignment="1">
      <alignment horizontal="left" vertical="center"/>
    </xf>
    <xf numFmtId="0" fontId="6" fillId="5" borderId="0" xfId="0" applyFont="1" applyFill="1" applyAlignment="1">
      <alignment horizontal="left" vertical="center"/>
    </xf>
    <xf numFmtId="0" fontId="7" fillId="5" borderId="0" xfId="0" applyFont="1" applyFill="1" applyAlignment="1">
      <alignment horizontal="centerContinuous" vertical="center"/>
    </xf>
    <xf numFmtId="38" fontId="8" fillId="4" borderId="0" xfId="3" applyFont="1" applyFill="1" applyBorder="1" applyAlignment="1">
      <alignment horizontal="right" vertical="center" wrapText="1"/>
    </xf>
    <xf numFmtId="0" fontId="8" fillId="3" borderId="0" xfId="0" applyFont="1" applyFill="1" applyAlignment="1">
      <alignment horizontal="left" vertical="center"/>
    </xf>
    <xf numFmtId="38" fontId="8" fillId="3" borderId="0" xfId="3" applyFont="1" applyFill="1" applyBorder="1" applyAlignment="1">
      <alignment horizontal="right" vertical="center" wrapText="1"/>
    </xf>
    <xf numFmtId="38" fontId="8" fillId="2" borderId="0" xfId="3" applyFont="1" applyFill="1" applyBorder="1" applyAlignment="1">
      <alignment horizontal="right" vertical="center" wrapText="1"/>
    </xf>
    <xf numFmtId="0" fontId="8" fillId="0" borderId="0" xfId="0" applyFont="1" applyAlignment="1">
      <alignment vertical="center" wrapText="1"/>
    </xf>
    <xf numFmtId="38" fontId="8" fillId="3" borderId="0" xfId="0" applyNumberFormat="1" applyFont="1" applyFill="1" applyAlignment="1">
      <alignment vertical="center" wrapText="1"/>
    </xf>
    <xf numFmtId="38" fontId="8" fillId="0" borderId="0" xfId="3" applyFont="1" applyAlignment="1">
      <alignment vertical="center" wrapText="1"/>
    </xf>
    <xf numFmtId="0" fontId="8" fillId="3" borderId="1" xfId="0" applyFont="1" applyFill="1" applyBorder="1" applyAlignment="1">
      <alignment horizontal="left" vertical="center"/>
    </xf>
    <xf numFmtId="38" fontId="8" fillId="3" borderId="1" xfId="3" applyFont="1" applyFill="1" applyBorder="1" applyAlignment="1">
      <alignment horizontal="right" vertical="center" wrapText="1"/>
    </xf>
    <xf numFmtId="38" fontId="8" fillId="2" borderId="1" xfId="3" applyFont="1" applyFill="1" applyBorder="1" applyAlignment="1">
      <alignment horizontal="right" vertical="center" wrapText="1"/>
    </xf>
    <xf numFmtId="38" fontId="8" fillId="4" borderId="1" xfId="3" applyFont="1" applyFill="1" applyBorder="1" applyAlignment="1">
      <alignment horizontal="right" vertical="center" wrapText="1"/>
    </xf>
    <xf numFmtId="38" fontId="8" fillId="3" borderId="1" xfId="0" applyNumberFormat="1" applyFont="1" applyFill="1" applyBorder="1" applyAlignment="1">
      <alignment vertical="center" wrapText="1"/>
    </xf>
    <xf numFmtId="0" fontId="10" fillId="2" borderId="2" xfId="0" applyFont="1" applyFill="1" applyBorder="1" applyAlignment="1">
      <alignment horizontal="left" vertical="center" wrapText="1"/>
    </xf>
    <xf numFmtId="0" fontId="11" fillId="4" borderId="3" xfId="0" applyFont="1" applyFill="1" applyBorder="1" applyAlignment="1">
      <alignment horizontal="left" vertical="center" wrapText="1"/>
    </xf>
    <xf numFmtId="0" fontId="8" fillId="3" borderId="0" xfId="0" applyFont="1" applyFill="1" applyAlignment="1">
      <alignment horizontal="center" vertical="center" wrapText="1"/>
    </xf>
    <xf numFmtId="0" fontId="8" fillId="2" borderId="0" xfId="0" applyFont="1" applyFill="1" applyAlignment="1">
      <alignment horizontal="center" vertical="center" wrapText="1"/>
    </xf>
    <xf numFmtId="0" fontId="8" fillId="4" borderId="0" xfId="0" applyFont="1" applyFill="1" applyAlignment="1">
      <alignment horizontal="center" vertical="center" wrapText="1"/>
    </xf>
    <xf numFmtId="0" fontId="8" fillId="0" borderId="0" xfId="0" applyFont="1" applyAlignment="1" applyProtection="1">
      <alignment horizontal="left" vertical="center" wrapText="1"/>
      <protection locked="0"/>
    </xf>
    <xf numFmtId="0" fontId="8" fillId="0" borderId="0" xfId="0" applyFont="1" applyAlignment="1" applyProtection="1">
      <alignment horizontal="right" vertical="center" wrapText="1"/>
      <protection locked="0"/>
    </xf>
    <xf numFmtId="38" fontId="8" fillId="0" borderId="0" xfId="3" applyFont="1" applyFill="1" applyBorder="1" applyAlignment="1" applyProtection="1">
      <alignment horizontal="right" vertical="center" wrapText="1"/>
      <protection locked="0"/>
    </xf>
    <xf numFmtId="0" fontId="8" fillId="0" borderId="1" xfId="0" applyFont="1" applyBorder="1" applyAlignment="1" applyProtection="1">
      <alignment horizontal="left" vertical="center" wrapText="1"/>
      <protection locked="0"/>
    </xf>
    <xf numFmtId="0" fontId="8" fillId="0" borderId="1" xfId="0" applyFont="1" applyBorder="1" applyAlignment="1" applyProtection="1">
      <alignment horizontal="right" vertical="center" wrapText="1"/>
      <protection locked="0"/>
    </xf>
    <xf numFmtId="38" fontId="8" fillId="0" borderId="1" xfId="3" applyFont="1" applyFill="1" applyBorder="1" applyAlignment="1" applyProtection="1">
      <alignment horizontal="right" vertical="center" wrapText="1"/>
      <protection locked="0"/>
    </xf>
    <xf numFmtId="0" fontId="8" fillId="0" borderId="0" xfId="0" applyFont="1" applyAlignment="1" applyProtection="1">
      <alignment horizontal="center" vertical="center" shrinkToFit="1"/>
      <protection locked="0"/>
    </xf>
    <xf numFmtId="0" fontId="0" fillId="0" borderId="0" xfId="0" applyAlignment="1">
      <alignment horizontal="left" vertical="center"/>
    </xf>
    <xf numFmtId="0" fontId="13" fillId="0" borderId="0" xfId="0" applyFont="1">
      <alignment vertical="center"/>
    </xf>
    <xf numFmtId="0" fontId="0" fillId="8" borderId="6" xfId="0" applyFill="1" applyBorder="1">
      <alignment vertical="center"/>
    </xf>
    <xf numFmtId="0" fontId="0" fillId="8" borderId="7" xfId="0" applyFill="1" applyBorder="1">
      <alignment vertical="center"/>
    </xf>
    <xf numFmtId="0" fontId="12" fillId="0" borderId="8" xfId="0" applyFont="1" applyBorder="1" applyAlignment="1" applyProtection="1">
      <alignment horizontal="left" vertical="center"/>
      <protection locked="0"/>
    </xf>
    <xf numFmtId="0" fontId="12" fillId="0" borderId="9" xfId="0" applyFont="1" applyBorder="1" applyAlignment="1" applyProtection="1">
      <alignment horizontal="left" vertical="center"/>
      <protection locked="0"/>
    </xf>
    <xf numFmtId="0" fontId="0" fillId="8" borderId="10" xfId="0" applyFill="1" applyBorder="1">
      <alignment vertical="center"/>
    </xf>
    <xf numFmtId="0" fontId="12" fillId="0" borderId="0" xfId="0" applyFont="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0" fillId="8" borderId="12" xfId="0" applyFill="1" applyBorder="1">
      <alignment vertical="center"/>
    </xf>
    <xf numFmtId="0" fontId="12" fillId="0" borderId="1" xfId="0" applyFont="1" applyBorder="1" applyAlignment="1" applyProtection="1">
      <alignment horizontal="left" vertical="center"/>
      <protection locked="0"/>
    </xf>
    <xf numFmtId="0" fontId="0" fillId="0" borderId="13" xfId="0" applyBorder="1" applyAlignment="1">
      <alignment horizontal="left" vertical="center"/>
    </xf>
    <xf numFmtId="0" fontId="0" fillId="0" borderId="9" xfId="0" applyBorder="1">
      <alignment vertical="center"/>
    </xf>
    <xf numFmtId="0" fontId="0" fillId="0" borderId="11" xfId="0" applyBorder="1">
      <alignment vertical="center"/>
    </xf>
    <xf numFmtId="0" fontId="0" fillId="0" borderId="13" xfId="0" applyBorder="1">
      <alignment vertical="center"/>
    </xf>
    <xf numFmtId="0" fontId="12" fillId="0" borderId="0" xfId="0" applyFont="1">
      <alignment vertical="center"/>
    </xf>
    <xf numFmtId="0" fontId="15" fillId="0" borderId="0" xfId="0" applyFont="1">
      <alignment vertical="center"/>
    </xf>
    <xf numFmtId="0" fontId="0" fillId="0" borderId="0" xfId="0" applyAlignment="1">
      <alignment horizontal="left" vertical="center" indent="1"/>
    </xf>
    <xf numFmtId="0" fontId="0" fillId="8" borderId="0" xfId="0" applyFill="1" applyAlignment="1">
      <alignment horizontal="center" vertical="center"/>
    </xf>
    <xf numFmtId="0" fontId="0" fillId="0" borderId="14" xfId="0" applyBorder="1">
      <alignment vertical="center"/>
    </xf>
    <xf numFmtId="0" fontId="16" fillId="0" borderId="0" xfId="0" applyFont="1">
      <alignment vertical="center"/>
    </xf>
    <xf numFmtId="0" fontId="0" fillId="0" borderId="0" xfId="0" applyAlignment="1">
      <alignment horizontal="center" vertical="center"/>
    </xf>
    <xf numFmtId="0" fontId="0" fillId="0" borderId="1" xfId="0" applyBorder="1">
      <alignment vertical="center"/>
    </xf>
    <xf numFmtId="0" fontId="0" fillId="3" borderId="0" xfId="0" applyFill="1">
      <alignment vertical="center"/>
    </xf>
    <xf numFmtId="0" fontId="0" fillId="3" borderId="0" xfId="0" applyFill="1" applyAlignment="1">
      <alignment horizontal="center" vertical="center"/>
    </xf>
    <xf numFmtId="0" fontId="0" fillId="8" borderId="0" xfId="0" applyFill="1" applyAlignment="1">
      <alignment horizontal="center" vertical="center" wrapText="1"/>
    </xf>
    <xf numFmtId="0" fontId="9" fillId="0" borderId="0" xfId="0" applyFont="1">
      <alignment vertical="center"/>
    </xf>
    <xf numFmtId="0" fontId="7" fillId="0" borderId="1" xfId="0" applyFont="1" applyBorder="1">
      <alignment vertical="center"/>
    </xf>
    <xf numFmtId="0" fontId="0" fillId="0" borderId="0" xfId="0" applyAlignment="1">
      <alignment horizontal="left" vertical="center" indent="2"/>
    </xf>
    <xf numFmtId="0" fontId="17" fillId="0" borderId="0" xfId="0" applyFont="1">
      <alignment vertical="center"/>
    </xf>
    <xf numFmtId="0" fontId="17" fillId="0" borderId="0" xfId="0" applyFont="1" applyAlignment="1">
      <alignment horizontal="center" vertical="center"/>
    </xf>
    <xf numFmtId="0" fontId="17" fillId="3" borderId="0" xfId="0" applyFont="1" applyFill="1" applyAlignment="1">
      <alignment horizontal="center" vertical="center"/>
    </xf>
    <xf numFmtId="0" fontId="17" fillId="3" borderId="0" xfId="0" applyFont="1" applyFill="1">
      <alignment vertical="center"/>
    </xf>
    <xf numFmtId="0" fontId="11" fillId="0" borderId="0" xfId="0" applyFont="1" applyAlignment="1">
      <alignment horizontal="left" vertical="center" indent="1"/>
    </xf>
    <xf numFmtId="0" fontId="18" fillId="0" borderId="14" xfId="0" applyFont="1" applyBorder="1" applyAlignment="1">
      <alignment horizontal="center" vertical="center"/>
    </xf>
    <xf numFmtId="0" fontId="18" fillId="0" borderId="14" xfId="0" applyFont="1" applyBorder="1" applyAlignment="1">
      <alignment horizontal="right" vertical="center"/>
    </xf>
    <xf numFmtId="0" fontId="19" fillId="0" borderId="0" xfId="0" applyFont="1" applyAlignment="1">
      <alignment vertical="center" wrapText="1"/>
    </xf>
    <xf numFmtId="0" fontId="19" fillId="3" borderId="0" xfId="0" applyFont="1" applyFill="1">
      <alignment vertical="center"/>
    </xf>
    <xf numFmtId="0" fontId="20" fillId="3" borderId="0" xfId="0" applyFont="1" applyFill="1" applyAlignment="1">
      <alignment vertical="top" wrapText="1"/>
    </xf>
    <xf numFmtId="0" fontId="8" fillId="9" borderId="2" xfId="0" applyFont="1" applyFill="1" applyBorder="1" applyAlignment="1">
      <alignment horizontal="left" vertical="center" wrapText="1"/>
    </xf>
    <xf numFmtId="0" fontId="8" fillId="10" borderId="0" xfId="0" applyFont="1" applyFill="1" applyAlignment="1">
      <alignment horizontal="left" vertical="center" wrapText="1"/>
    </xf>
    <xf numFmtId="0" fontId="20" fillId="2" borderId="0" xfId="0" applyFont="1" applyFill="1" applyAlignment="1">
      <alignment vertical="top" wrapText="1"/>
    </xf>
    <xf numFmtId="0" fontId="20" fillId="4" borderId="0" xfId="0" applyFont="1" applyFill="1" applyAlignment="1">
      <alignment vertical="top" wrapText="1"/>
    </xf>
    <xf numFmtId="0" fontId="4" fillId="0" borderId="0" xfId="2" applyFill="1" applyAlignment="1">
      <alignment horizontal="left" vertical="center" indent="1"/>
    </xf>
    <xf numFmtId="0" fontId="4" fillId="0" borderId="0" xfId="2">
      <alignment vertical="center"/>
    </xf>
    <xf numFmtId="0" fontId="8" fillId="0" borderId="0" xfId="0" applyFont="1" applyAlignment="1">
      <alignment horizontal="left" vertical="center" indent="1"/>
    </xf>
    <xf numFmtId="0" fontId="17" fillId="0" borderId="0" xfId="0" applyFont="1" applyAlignment="1">
      <alignment horizontal="left" vertical="center" indent="9"/>
    </xf>
    <xf numFmtId="0" fontId="8" fillId="3" borderId="15" xfId="0" applyFont="1" applyFill="1" applyBorder="1" applyAlignment="1">
      <alignment horizontal="left" vertical="center" wrapText="1"/>
    </xf>
    <xf numFmtId="0" fontId="7" fillId="3" borderId="0" xfId="0" applyFont="1" applyFill="1" applyAlignment="1" applyProtection="1">
      <alignment horizontal="left" vertical="center"/>
      <protection locked="0"/>
    </xf>
    <xf numFmtId="0" fontId="7" fillId="3" borderId="0" xfId="0" applyFont="1" applyFill="1" applyAlignment="1" applyProtection="1">
      <alignment horizontal="left" vertical="center" wrapText="1"/>
      <protection locked="0"/>
    </xf>
    <xf numFmtId="0" fontId="7" fillId="3" borderId="0" xfId="0" applyFont="1" applyFill="1" applyAlignment="1" applyProtection="1">
      <alignment horizontal="right" vertical="center" wrapText="1"/>
      <protection locked="0"/>
    </xf>
    <xf numFmtId="0" fontId="7" fillId="3" borderId="0" xfId="0" applyFont="1" applyFill="1" applyAlignment="1" applyProtection="1">
      <alignment vertical="center" wrapText="1"/>
      <protection locked="0"/>
    </xf>
    <xf numFmtId="0" fontId="7" fillId="0" borderId="0" xfId="0" applyFont="1" applyAlignment="1" applyProtection="1">
      <alignment vertical="center" wrapText="1"/>
      <protection locked="0"/>
    </xf>
    <xf numFmtId="0" fontId="19" fillId="3" borderId="0" xfId="0" applyFont="1" applyFill="1" applyAlignment="1" applyProtection="1">
      <alignment vertical="center" wrapText="1"/>
      <protection locked="0"/>
    </xf>
    <xf numFmtId="0" fontId="8" fillId="3" borderId="0" xfId="0" applyFont="1" applyFill="1" applyAlignment="1" applyProtection="1">
      <alignment vertical="center" wrapText="1"/>
      <protection locked="0"/>
    </xf>
    <xf numFmtId="0" fontId="4" fillId="0" borderId="0" xfId="2" applyAlignment="1" applyProtection="1">
      <alignment horizontal="left" vertical="center" indent="1"/>
    </xf>
    <xf numFmtId="0" fontId="9" fillId="0" borderId="5" xfId="0" applyFont="1" applyBorder="1" applyAlignment="1" applyProtection="1">
      <alignment horizontal="left" vertical="center" indent="1"/>
      <protection locked="0"/>
    </xf>
    <xf numFmtId="0" fontId="9" fillId="0" borderId="4" xfId="0" applyFont="1" applyBorder="1" applyAlignment="1" applyProtection="1">
      <alignment horizontal="left" vertical="center" indent="1"/>
      <protection locked="0"/>
    </xf>
    <xf numFmtId="49" fontId="14" fillId="0" borderId="5" xfId="2" applyNumberFormat="1" applyFont="1" applyBorder="1" applyAlignment="1" applyProtection="1">
      <alignment horizontal="left" vertical="center" indent="1"/>
      <protection locked="0"/>
    </xf>
    <xf numFmtId="49" fontId="14" fillId="0" borderId="4" xfId="2" applyNumberFormat="1" applyFont="1" applyBorder="1" applyAlignment="1" applyProtection="1">
      <alignment horizontal="left" vertical="center" indent="1"/>
      <protection locked="0"/>
    </xf>
  </cellXfs>
  <cellStyles count="6">
    <cellStyle name="パーセント 2" xfId="5" xr:uid="{AF115C61-F481-4228-8EB1-2881F3332CB3}"/>
    <cellStyle name="ハイパーリンク" xfId="2" builtinId="8"/>
    <cellStyle name="桁区切り" xfId="3" builtinId="6"/>
    <cellStyle name="標準" xfId="0" builtinId="0"/>
    <cellStyle name="標準 2" xfId="1" xr:uid="{4D10899C-56DC-4F9C-952D-F490348E0F3C}"/>
    <cellStyle name="標準 3" xfId="4" xr:uid="{896410CF-DBB9-404B-A095-ABFB6481DE50}"/>
  </cellStyles>
  <dxfs count="30">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val="0"/>
        <i val="0"/>
        <strike val="0"/>
        <condense val="0"/>
        <extend val="0"/>
        <outline val="0"/>
        <shadow val="0"/>
        <u val="none"/>
        <vertAlign val="baseline"/>
        <sz val="10"/>
        <color theme="1"/>
        <name val="Meiryo UI"/>
        <family val="3"/>
        <charset val="128"/>
        <scheme val="none"/>
      </font>
    </dxf>
    <dxf>
      <font>
        <b val="0"/>
        <i val="0"/>
        <strike val="0"/>
        <condense val="0"/>
        <extend val="0"/>
        <outline val="0"/>
        <shadow val="0"/>
        <u val="none"/>
        <vertAlign val="baseline"/>
        <sz val="10"/>
        <color theme="1"/>
        <name val="Meiryo UI"/>
        <family val="3"/>
        <charset val="128"/>
        <scheme val="none"/>
      </font>
    </dxf>
    <dxf>
      <font>
        <b val="0"/>
        <i val="0"/>
        <strike val="0"/>
        <condense val="0"/>
        <extend val="0"/>
        <outline val="0"/>
        <shadow val="0"/>
        <u val="none"/>
        <vertAlign val="baseline"/>
        <sz val="10"/>
        <color theme="1"/>
        <name val="Meiryo UI"/>
        <family val="3"/>
        <charset val="128"/>
        <scheme val="none"/>
      </font>
    </dxf>
    <dxf>
      <font>
        <b val="0"/>
        <i val="0"/>
        <strike val="0"/>
        <condense val="0"/>
        <extend val="0"/>
        <outline val="0"/>
        <shadow val="0"/>
        <u val="none"/>
        <vertAlign val="baseline"/>
        <sz val="10"/>
        <color theme="1"/>
        <name val="Meiryo UI"/>
        <family val="3"/>
        <charset val="128"/>
        <scheme val="none"/>
      </font>
    </dxf>
    <dxf>
      <font>
        <b val="0"/>
        <i val="0"/>
        <strike val="0"/>
        <condense val="0"/>
        <extend val="0"/>
        <outline val="0"/>
        <shadow val="0"/>
        <u val="none"/>
        <vertAlign val="baseline"/>
        <sz val="10"/>
        <color theme="1"/>
        <name val="Meiryo UI"/>
        <family val="3"/>
        <charset val="128"/>
        <scheme val="none"/>
      </font>
    </dxf>
    <dxf>
      <font>
        <strike val="0"/>
        <outline val="0"/>
        <shadow val="0"/>
        <u val="none"/>
        <vertAlign val="baseline"/>
        <sz val="10"/>
        <name val="Meiryo UI"/>
        <family val="3"/>
        <charset val="128"/>
        <scheme val="none"/>
      </font>
    </dxf>
    <dxf>
      <font>
        <strike val="0"/>
        <outline val="0"/>
        <shadow val="0"/>
        <u val="none"/>
        <vertAlign val="baseline"/>
        <sz val="10"/>
        <name val="Meiryo UI"/>
        <family val="3"/>
        <charset val="128"/>
        <scheme val="none"/>
      </font>
    </dxf>
    <dxf>
      <font>
        <strike val="0"/>
        <outline val="0"/>
        <shadow val="0"/>
        <u val="none"/>
        <vertAlign val="baseline"/>
        <sz val="10"/>
        <name val="Meiryo UI"/>
        <family val="3"/>
        <charset val="128"/>
        <scheme val="none"/>
      </font>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27.xml><?xml version="1.0" encoding="utf-8"?>
<ax:ocx xmlns:ax="http://schemas.microsoft.com/office/2006/activeX" xmlns:r="http://schemas.openxmlformats.org/officeDocument/2006/relationships" ax:classid="{8BD21D50-EC42-11CE-9E0D-00AA006002F3}" ax:persistence="persistStreamInit" r:id="rId1"/>
</file>

<file path=xl/activeX/activeX28.xml><?xml version="1.0" encoding="utf-8"?>
<ax:ocx xmlns:ax="http://schemas.microsoft.com/office/2006/activeX" xmlns:r="http://schemas.openxmlformats.org/officeDocument/2006/relationships" ax:classid="{8BD21D50-EC42-11CE-9E0D-00AA006002F3}" ax:persistence="persistStreamInit" r:id="rId1"/>
</file>

<file path=xl/activeX/activeX29.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32.xml><?xml version="1.0" encoding="utf-8"?>
<ax:ocx xmlns:ax="http://schemas.microsoft.com/office/2006/activeX" xmlns:r="http://schemas.openxmlformats.org/officeDocument/2006/relationships" ax:classid="{8BD21D50-EC42-11CE-9E0D-00AA006002F3}" ax:persistence="persistStreamInit" r:id="rId1"/>
</file>

<file path=xl/activeX/activeX33.xml><?xml version="1.0" encoding="utf-8"?>
<ax:ocx xmlns:ax="http://schemas.microsoft.com/office/2006/activeX" xmlns:r="http://schemas.openxmlformats.org/officeDocument/2006/relationships" ax:classid="{8BD21D50-EC42-11CE-9E0D-00AA006002F3}" ax:persistence="persistStreamInit" r:id="rId1"/>
</file>

<file path=xl/activeX/activeX34.xml><?xml version="1.0" encoding="utf-8"?>
<ax:ocx xmlns:ax="http://schemas.microsoft.com/office/2006/activeX" xmlns:r="http://schemas.openxmlformats.org/officeDocument/2006/relationships" ax:classid="{8BD21D50-EC42-11CE-9E0D-00AA006002F3}" ax:persistence="persistStreamInit" r:id="rId1"/>
</file>

<file path=xl/activeX/activeX35.xml><?xml version="1.0" encoding="utf-8"?>
<ax:ocx xmlns:ax="http://schemas.microsoft.com/office/2006/activeX" xmlns:r="http://schemas.openxmlformats.org/officeDocument/2006/relationships" ax:classid="{8BD21D50-EC42-11CE-9E0D-00AA006002F3}" ax:persistence="persistStreamInit" r:id="rId1"/>
</file>

<file path=xl/activeX/activeX36.xml><?xml version="1.0" encoding="utf-8"?>
<ax:ocx xmlns:ax="http://schemas.microsoft.com/office/2006/activeX" xmlns:r="http://schemas.openxmlformats.org/officeDocument/2006/relationships" ax:classid="{8BD21D50-EC42-11CE-9E0D-00AA006002F3}" ax:persistence="persistStreamInit" r:id="rId1"/>
</file>

<file path=xl/activeX/activeX37.xml><?xml version="1.0" encoding="utf-8"?>
<ax:ocx xmlns:ax="http://schemas.microsoft.com/office/2006/activeX" xmlns:r="http://schemas.openxmlformats.org/officeDocument/2006/relationships" ax:classid="{8BD21D50-EC42-11CE-9E0D-00AA006002F3}" ax:persistence="persistStreamInit" r:id="rId1"/>
</file>

<file path=xl/activeX/activeX38.xml><?xml version="1.0" encoding="utf-8"?>
<ax:ocx xmlns:ax="http://schemas.microsoft.com/office/2006/activeX" xmlns:r="http://schemas.openxmlformats.org/officeDocument/2006/relationships" ax:classid="{8BD21D50-EC42-11CE-9E0D-00AA006002F3}" ax:persistence="persistStreamInit" r:id="rId1"/>
</file>

<file path=xl/activeX/activeX39.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40.xml><?xml version="1.0" encoding="utf-8"?>
<ax:ocx xmlns:ax="http://schemas.microsoft.com/office/2006/activeX" xmlns:r="http://schemas.openxmlformats.org/officeDocument/2006/relationships" ax:classid="{8BD21D50-EC42-11CE-9E0D-00AA006002F3}" ax:persistence="persistStreamInit" r:id="rId1"/>
</file>

<file path=xl/activeX/activeX41.xml><?xml version="1.0" encoding="utf-8"?>
<ax:ocx xmlns:ax="http://schemas.microsoft.com/office/2006/activeX" xmlns:r="http://schemas.openxmlformats.org/officeDocument/2006/relationships" ax:classid="{8BD21D50-EC42-11CE-9E0D-00AA006002F3}" ax:persistence="persistStreamInit" r:id="rId1"/>
</file>

<file path=xl/activeX/activeX42.xml><?xml version="1.0" encoding="utf-8"?>
<ax:ocx xmlns:ax="http://schemas.microsoft.com/office/2006/activeX" xmlns:r="http://schemas.openxmlformats.org/officeDocument/2006/relationships" ax:classid="{8BD21D50-EC42-11CE-9E0D-00AA006002F3}" ax:persistence="persistStreamInit" r:id="rId1"/>
</file>

<file path=xl/activeX/activeX43.xml><?xml version="1.0" encoding="utf-8"?>
<ax:ocx xmlns:ax="http://schemas.microsoft.com/office/2006/activeX" xmlns:r="http://schemas.openxmlformats.org/officeDocument/2006/relationships" ax:classid="{8BD21D50-EC42-11CE-9E0D-00AA006002F3}" ax:persistence="persistStreamInit" r:id="rId1"/>
</file>

<file path=xl/activeX/activeX44.xml><?xml version="1.0" encoding="utf-8"?>
<ax:ocx xmlns:ax="http://schemas.microsoft.com/office/2006/activeX" xmlns:r="http://schemas.openxmlformats.org/officeDocument/2006/relationships" ax:classid="{8BD21D50-EC42-11CE-9E0D-00AA006002F3}" ax:persistence="persistStreamInit" r:id="rId1"/>
</file>

<file path=xl/activeX/activeX45.xml><?xml version="1.0" encoding="utf-8"?>
<ax:ocx xmlns:ax="http://schemas.microsoft.com/office/2006/activeX" xmlns:r="http://schemas.openxmlformats.org/officeDocument/2006/relationships" ax:classid="{8BD21D50-EC42-11CE-9E0D-00AA006002F3}" ax:persistence="persistStreamInit" r:id="rId1"/>
</file>

<file path=xl/activeX/activeX46.xml><?xml version="1.0" encoding="utf-8"?>
<ax:ocx xmlns:ax="http://schemas.microsoft.com/office/2006/activeX" xmlns:r="http://schemas.openxmlformats.org/officeDocument/2006/relationships" ax:classid="{8BD21D50-EC42-11CE-9E0D-00AA006002F3}" ax:persistence="persistStreamInit" r:id="rId1"/>
</file>

<file path=xl/activeX/activeX47.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CA57C58-962F-4270-90DB-FD0FDA027478}" type="doc">
      <dgm:prSet loTypeId="urn:microsoft.com/office/officeart/2005/8/layout/hChevron3" loCatId="process" qsTypeId="urn:microsoft.com/office/officeart/2005/8/quickstyle/simple1" qsCatId="simple" csTypeId="urn:microsoft.com/office/officeart/2005/8/colors/accent1_2" csCatId="accent1" phldr="1"/>
      <dgm:spPr/>
    </dgm:pt>
    <dgm:pt modelId="{C039E751-DAF3-4BCE-9D25-1A08287EFFA5}">
      <dgm:prSet phldrT="[テキスト]" custT="1"/>
      <dgm:spPr>
        <a:solidFill>
          <a:schemeClr val="accent1">
            <a:lumMod val="20000"/>
            <a:lumOff val="80000"/>
          </a:schemeClr>
        </a:solidFill>
      </dgm:spPr>
      <dgm:t>
        <a:bodyPr/>
        <a:lstStyle/>
        <a:p>
          <a:r>
            <a:rPr kumimoji="1" lang="ja-JP" altLang="en-US" sz="1000">
              <a:solidFill>
                <a:schemeClr val="accent1"/>
              </a:solidFill>
              <a:latin typeface="Meiryo UI" panose="020B0604030504040204" pitchFamily="50" charset="-128"/>
              <a:ea typeface="Meiryo UI" panose="020B0604030504040204" pitchFamily="50" charset="-128"/>
            </a:rPr>
            <a:t>期日　</a:t>
          </a:r>
          <a:r>
            <a:rPr kumimoji="1" lang="en-US" altLang="ja-JP" sz="1000">
              <a:solidFill>
                <a:schemeClr val="accent1"/>
              </a:solidFill>
              <a:latin typeface="Meiryo UI" panose="020B0604030504040204" pitchFamily="50" charset="-128"/>
              <a:ea typeface="Meiryo UI" panose="020B0604030504040204" pitchFamily="50" charset="-128"/>
            </a:rPr>
            <a:t>6/28</a:t>
          </a:r>
          <a:r>
            <a:rPr kumimoji="1" lang="ja-JP" altLang="en-US" sz="1000">
              <a:solidFill>
                <a:schemeClr val="accent1"/>
              </a:solidFill>
              <a:latin typeface="Meiryo UI" panose="020B0604030504040204" pitchFamily="50" charset="-128"/>
              <a:ea typeface="Meiryo UI" panose="020B0604030504040204" pitchFamily="50" charset="-128"/>
            </a:rPr>
            <a:t>（金）</a:t>
          </a:r>
          <a:endParaRPr kumimoji="1" lang="en-US" altLang="ja-JP" sz="1000">
            <a:solidFill>
              <a:schemeClr val="accent1"/>
            </a:solidFill>
            <a:latin typeface="Meiryo UI" panose="020B0604030504040204" pitchFamily="50" charset="-128"/>
            <a:ea typeface="Meiryo UI" panose="020B0604030504040204" pitchFamily="50" charset="-128"/>
          </a:endParaRPr>
        </a:p>
        <a:p>
          <a:r>
            <a:rPr kumimoji="1" lang="ja-JP" altLang="en-US" sz="1000">
              <a:solidFill>
                <a:schemeClr val="accent1"/>
              </a:solidFill>
              <a:latin typeface="Meiryo UI" panose="020B0604030504040204" pitchFamily="50" charset="-128"/>
              <a:ea typeface="Meiryo UI" panose="020B0604030504040204" pitchFamily="50" charset="-128"/>
            </a:rPr>
            <a:t>回答フォームご送付</a:t>
          </a:r>
          <a:endParaRPr kumimoji="1" lang="en-US" altLang="ja-JP" sz="1000">
            <a:solidFill>
              <a:schemeClr val="accent1"/>
            </a:solidFill>
            <a:latin typeface="Meiryo UI" panose="020B0604030504040204" pitchFamily="50" charset="-128"/>
            <a:ea typeface="Meiryo UI" panose="020B0604030504040204" pitchFamily="50" charset="-128"/>
          </a:endParaRPr>
        </a:p>
      </dgm:t>
    </dgm:pt>
    <dgm:pt modelId="{679CFC54-F53C-425B-A4EB-E018FCD4650C}" type="parTrans" cxnId="{5FB0431E-B97B-40FB-AFDA-A4C7A6D27893}">
      <dgm:prSet/>
      <dgm:spPr/>
      <dgm:t>
        <a:bodyPr/>
        <a:lstStyle/>
        <a:p>
          <a:endParaRPr kumimoji="1" lang="ja-JP" altLang="en-US" sz="1000">
            <a:latin typeface="Meiryo UI" panose="020B0604030504040204" pitchFamily="50" charset="-128"/>
            <a:ea typeface="Meiryo UI" panose="020B0604030504040204" pitchFamily="50" charset="-128"/>
          </a:endParaRPr>
        </a:p>
      </dgm:t>
    </dgm:pt>
    <dgm:pt modelId="{FEF9B253-600E-4570-8C17-42FBD9040C8A}" type="sibTrans" cxnId="{5FB0431E-B97B-40FB-AFDA-A4C7A6D27893}">
      <dgm:prSet/>
      <dgm:spPr/>
      <dgm:t>
        <a:bodyPr/>
        <a:lstStyle/>
        <a:p>
          <a:endParaRPr kumimoji="1" lang="ja-JP" altLang="en-US" sz="1000">
            <a:latin typeface="Meiryo UI" panose="020B0604030504040204" pitchFamily="50" charset="-128"/>
            <a:ea typeface="Meiryo UI" panose="020B0604030504040204" pitchFamily="50" charset="-128"/>
          </a:endParaRPr>
        </a:p>
      </dgm:t>
    </dgm:pt>
    <dgm:pt modelId="{C08FFEE0-D22C-4855-8D12-60C80C86B50A}">
      <dgm:prSet phldrT="[テキスト]" custT="1"/>
      <dgm:spPr>
        <a:solidFill>
          <a:schemeClr val="accent1">
            <a:lumMod val="20000"/>
            <a:lumOff val="80000"/>
          </a:schemeClr>
        </a:solidFill>
      </dgm:spPr>
      <dgm:t>
        <a:bodyPr/>
        <a:lstStyle/>
        <a:p>
          <a:r>
            <a:rPr kumimoji="1" lang="en-US" altLang="ja-JP" sz="1000">
              <a:solidFill>
                <a:schemeClr val="accent1"/>
              </a:solidFill>
              <a:latin typeface="Meiryo UI" panose="020B0604030504040204" pitchFamily="50" charset="-128"/>
              <a:ea typeface="Meiryo UI" panose="020B0604030504040204" pitchFamily="50" charset="-128"/>
            </a:rPr>
            <a:t>7</a:t>
          </a:r>
          <a:r>
            <a:rPr kumimoji="1" lang="ja-JP" altLang="en-US" sz="1000">
              <a:solidFill>
                <a:schemeClr val="accent1"/>
              </a:solidFill>
              <a:latin typeface="Meiryo UI" panose="020B0604030504040204" pitchFamily="50" charset="-128"/>
              <a:ea typeface="Meiryo UI" panose="020B0604030504040204" pitchFamily="50" charset="-128"/>
            </a:rPr>
            <a:t>月初旬</a:t>
          </a:r>
          <a:endParaRPr kumimoji="1" lang="en-US" altLang="ja-JP" sz="1000">
            <a:solidFill>
              <a:schemeClr val="accent1"/>
            </a:solidFill>
            <a:latin typeface="Meiryo UI" panose="020B0604030504040204" pitchFamily="50" charset="-128"/>
            <a:ea typeface="Meiryo UI" panose="020B0604030504040204" pitchFamily="50" charset="-128"/>
          </a:endParaRPr>
        </a:p>
        <a:p>
          <a:r>
            <a:rPr kumimoji="1" lang="ja-JP" altLang="en-US" sz="1000">
              <a:solidFill>
                <a:schemeClr val="accent1"/>
              </a:solidFill>
              <a:latin typeface="Meiryo UI" panose="020B0604030504040204" pitchFamily="50" charset="-128"/>
              <a:ea typeface="Meiryo UI" panose="020B0604030504040204" pitchFamily="50" charset="-128"/>
            </a:rPr>
            <a:t>弊社集計・分析</a:t>
          </a:r>
        </a:p>
      </dgm:t>
    </dgm:pt>
    <dgm:pt modelId="{7EFFD8F4-81C4-45E6-8821-006140848E10}" type="parTrans" cxnId="{280334D1-4E16-47BC-88DC-86DF1D01EA92}">
      <dgm:prSet/>
      <dgm:spPr/>
      <dgm:t>
        <a:bodyPr/>
        <a:lstStyle/>
        <a:p>
          <a:endParaRPr kumimoji="1" lang="ja-JP" altLang="en-US" sz="1000">
            <a:latin typeface="Meiryo UI" panose="020B0604030504040204" pitchFamily="50" charset="-128"/>
            <a:ea typeface="Meiryo UI" panose="020B0604030504040204" pitchFamily="50" charset="-128"/>
          </a:endParaRPr>
        </a:p>
      </dgm:t>
    </dgm:pt>
    <dgm:pt modelId="{15658CC7-6609-42EA-AABB-60E186B8B877}" type="sibTrans" cxnId="{280334D1-4E16-47BC-88DC-86DF1D01EA92}">
      <dgm:prSet/>
      <dgm:spPr/>
      <dgm:t>
        <a:bodyPr/>
        <a:lstStyle/>
        <a:p>
          <a:endParaRPr kumimoji="1" lang="ja-JP" altLang="en-US" sz="1000">
            <a:latin typeface="Meiryo UI" panose="020B0604030504040204" pitchFamily="50" charset="-128"/>
            <a:ea typeface="Meiryo UI" panose="020B0604030504040204" pitchFamily="50" charset="-128"/>
          </a:endParaRPr>
        </a:p>
      </dgm:t>
    </dgm:pt>
    <dgm:pt modelId="{320A04C3-5DE3-447B-B5F8-D06741522101}">
      <dgm:prSet phldrT="[テキスト]" custT="1"/>
      <dgm:spPr>
        <a:solidFill>
          <a:schemeClr val="accent1">
            <a:lumMod val="20000"/>
            <a:lumOff val="80000"/>
          </a:schemeClr>
        </a:solidFill>
      </dgm:spPr>
      <dgm:t>
        <a:bodyPr/>
        <a:lstStyle/>
        <a:p>
          <a:r>
            <a:rPr kumimoji="1" lang="en-US" altLang="ja-JP" sz="1000">
              <a:solidFill>
                <a:schemeClr val="accent1"/>
              </a:solidFill>
              <a:latin typeface="Meiryo UI" panose="020B0604030504040204" pitchFamily="50" charset="-128"/>
              <a:ea typeface="Meiryo UI" panose="020B0604030504040204" pitchFamily="50" charset="-128"/>
            </a:rPr>
            <a:t>7/9</a:t>
          </a:r>
          <a:r>
            <a:rPr kumimoji="1" lang="ja-JP" altLang="en-US" sz="1000">
              <a:solidFill>
                <a:schemeClr val="accent1"/>
              </a:solidFill>
              <a:latin typeface="Meiryo UI" panose="020B0604030504040204" pitchFamily="50" charset="-128"/>
              <a:ea typeface="Meiryo UI" panose="020B0604030504040204" pitchFamily="50" charset="-128"/>
            </a:rPr>
            <a:t>（火）</a:t>
          </a:r>
          <a:endParaRPr kumimoji="1" lang="en-US" altLang="ja-JP" sz="1000">
            <a:solidFill>
              <a:schemeClr val="accent1"/>
            </a:solidFill>
            <a:latin typeface="Meiryo UI" panose="020B0604030504040204" pitchFamily="50" charset="-128"/>
            <a:ea typeface="Meiryo UI" panose="020B0604030504040204" pitchFamily="50" charset="-128"/>
          </a:endParaRPr>
        </a:p>
        <a:p>
          <a:r>
            <a:rPr kumimoji="1" lang="ja-JP" altLang="en-US" sz="1000">
              <a:solidFill>
                <a:schemeClr val="accent1"/>
              </a:solidFill>
              <a:latin typeface="Meiryo UI" panose="020B0604030504040204" pitchFamily="50" charset="-128"/>
              <a:ea typeface="Meiryo UI" panose="020B0604030504040204" pitchFamily="50" charset="-128"/>
            </a:rPr>
            <a:t>ウェビナー開催予定</a:t>
          </a:r>
          <a:endParaRPr kumimoji="1" lang="en-US" altLang="ja-JP" sz="1000">
            <a:solidFill>
              <a:schemeClr val="accent1"/>
            </a:solidFill>
            <a:latin typeface="Meiryo UI" panose="020B0604030504040204" pitchFamily="50" charset="-128"/>
            <a:ea typeface="Meiryo UI" panose="020B0604030504040204" pitchFamily="50" charset="-128"/>
          </a:endParaRPr>
        </a:p>
      </dgm:t>
    </dgm:pt>
    <dgm:pt modelId="{F97C8C39-DDFE-44CA-A229-7604BE06FF0B}" type="parTrans" cxnId="{645AEC3C-DB43-4A32-8FF3-A2D2E6A46112}">
      <dgm:prSet/>
      <dgm:spPr/>
      <dgm:t>
        <a:bodyPr/>
        <a:lstStyle/>
        <a:p>
          <a:endParaRPr kumimoji="1" lang="ja-JP" altLang="en-US" sz="1000">
            <a:latin typeface="Meiryo UI" panose="020B0604030504040204" pitchFamily="50" charset="-128"/>
            <a:ea typeface="Meiryo UI" panose="020B0604030504040204" pitchFamily="50" charset="-128"/>
          </a:endParaRPr>
        </a:p>
      </dgm:t>
    </dgm:pt>
    <dgm:pt modelId="{D318AD1F-B98B-471E-AD43-CA16A4CAF0FC}" type="sibTrans" cxnId="{645AEC3C-DB43-4A32-8FF3-A2D2E6A46112}">
      <dgm:prSet/>
      <dgm:spPr/>
      <dgm:t>
        <a:bodyPr/>
        <a:lstStyle/>
        <a:p>
          <a:endParaRPr kumimoji="1" lang="ja-JP" altLang="en-US" sz="1000">
            <a:latin typeface="Meiryo UI" panose="020B0604030504040204" pitchFamily="50" charset="-128"/>
            <a:ea typeface="Meiryo UI" panose="020B0604030504040204" pitchFamily="50" charset="-128"/>
          </a:endParaRPr>
        </a:p>
      </dgm:t>
    </dgm:pt>
    <dgm:pt modelId="{54795F20-F30B-4DFA-B7B7-811CDC2DE4FE}">
      <dgm:prSet custT="1"/>
      <dgm:spPr/>
      <dgm:t>
        <a:bodyPr/>
        <a:lstStyle/>
        <a:p>
          <a:r>
            <a:rPr kumimoji="1" lang="en-US" altLang="ja-JP" sz="1000">
              <a:latin typeface="Meiryo UI" panose="020B0604030504040204" pitchFamily="50" charset="-128"/>
              <a:ea typeface="Meiryo UI" panose="020B0604030504040204" pitchFamily="50" charset="-128"/>
            </a:rPr>
            <a:t>7</a:t>
          </a:r>
          <a:r>
            <a:rPr kumimoji="1" lang="ja-JP" altLang="en-US" sz="1000">
              <a:latin typeface="Meiryo UI" panose="020B0604030504040204" pitchFamily="50" charset="-128"/>
              <a:ea typeface="Meiryo UI" panose="020B0604030504040204" pitchFamily="50" charset="-128"/>
            </a:rPr>
            <a:t>月中旬～</a:t>
          </a:r>
          <a:endParaRPr kumimoji="1" lang="en-US" altLang="ja-JP" sz="1000">
            <a:latin typeface="Meiryo UI" panose="020B0604030504040204" pitchFamily="50" charset="-128"/>
            <a:ea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rPr>
            <a:t>貴社用レポート</a:t>
          </a:r>
          <a:endParaRPr kumimoji="1" lang="en-US" altLang="ja-JP" sz="1000">
            <a:latin typeface="Meiryo UI" panose="020B0604030504040204" pitchFamily="50" charset="-128"/>
            <a:ea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rPr>
            <a:t>フィードバック</a:t>
          </a:r>
        </a:p>
      </dgm:t>
    </dgm:pt>
    <dgm:pt modelId="{54C66431-A804-4922-BDB2-E4691CE82A2D}" type="parTrans" cxnId="{CE27A04B-E11A-4405-9744-6D3C9823DD6F}">
      <dgm:prSet/>
      <dgm:spPr/>
      <dgm:t>
        <a:bodyPr/>
        <a:lstStyle/>
        <a:p>
          <a:endParaRPr kumimoji="1" lang="ja-JP" altLang="en-US"/>
        </a:p>
      </dgm:t>
    </dgm:pt>
    <dgm:pt modelId="{8C2FA44A-63D3-485A-A419-29DE8A216ED8}" type="sibTrans" cxnId="{CE27A04B-E11A-4405-9744-6D3C9823DD6F}">
      <dgm:prSet/>
      <dgm:spPr/>
      <dgm:t>
        <a:bodyPr/>
        <a:lstStyle/>
        <a:p>
          <a:endParaRPr kumimoji="1" lang="ja-JP" altLang="en-US"/>
        </a:p>
      </dgm:t>
    </dgm:pt>
    <dgm:pt modelId="{F5294069-DA42-4CB4-9ABD-0627FB13BF6D}" type="pres">
      <dgm:prSet presAssocID="{5CA57C58-962F-4270-90DB-FD0FDA027478}" presName="Name0" presStyleCnt="0">
        <dgm:presLayoutVars>
          <dgm:dir/>
          <dgm:resizeHandles val="exact"/>
        </dgm:presLayoutVars>
      </dgm:prSet>
      <dgm:spPr/>
    </dgm:pt>
    <dgm:pt modelId="{DEA8C84C-2F78-42EB-85D2-82CD747D46A0}" type="pres">
      <dgm:prSet presAssocID="{C039E751-DAF3-4BCE-9D25-1A08287EFFA5}" presName="parTxOnly" presStyleLbl="node1" presStyleIdx="0" presStyleCnt="4">
        <dgm:presLayoutVars>
          <dgm:bulletEnabled val="1"/>
        </dgm:presLayoutVars>
      </dgm:prSet>
      <dgm:spPr/>
    </dgm:pt>
    <dgm:pt modelId="{9EB681DB-CA4E-4BA2-AE39-619ACD09C735}" type="pres">
      <dgm:prSet presAssocID="{FEF9B253-600E-4570-8C17-42FBD9040C8A}" presName="parSpace" presStyleCnt="0"/>
      <dgm:spPr/>
    </dgm:pt>
    <dgm:pt modelId="{C7FAD438-8EDF-4AAD-96DD-6A77C5043996}" type="pres">
      <dgm:prSet presAssocID="{C08FFEE0-D22C-4855-8D12-60C80C86B50A}" presName="parTxOnly" presStyleLbl="node1" presStyleIdx="1" presStyleCnt="4">
        <dgm:presLayoutVars>
          <dgm:bulletEnabled val="1"/>
        </dgm:presLayoutVars>
      </dgm:prSet>
      <dgm:spPr/>
    </dgm:pt>
    <dgm:pt modelId="{B3F2C870-0CF0-43E1-A910-C44E7CCF05F6}" type="pres">
      <dgm:prSet presAssocID="{15658CC7-6609-42EA-AABB-60E186B8B877}" presName="parSpace" presStyleCnt="0"/>
      <dgm:spPr/>
    </dgm:pt>
    <dgm:pt modelId="{7E4F9244-11AB-4D70-A2FE-7362360F5C7E}" type="pres">
      <dgm:prSet presAssocID="{320A04C3-5DE3-447B-B5F8-D06741522101}" presName="parTxOnly" presStyleLbl="node1" presStyleIdx="2" presStyleCnt="4">
        <dgm:presLayoutVars>
          <dgm:bulletEnabled val="1"/>
        </dgm:presLayoutVars>
      </dgm:prSet>
      <dgm:spPr/>
    </dgm:pt>
    <dgm:pt modelId="{2C82AB3F-5838-4D56-B434-B54F4882C051}" type="pres">
      <dgm:prSet presAssocID="{D318AD1F-B98B-471E-AD43-CA16A4CAF0FC}" presName="parSpace" presStyleCnt="0"/>
      <dgm:spPr/>
    </dgm:pt>
    <dgm:pt modelId="{FEBF1150-4913-4A66-89AE-68A18F4FEF35}" type="pres">
      <dgm:prSet presAssocID="{54795F20-F30B-4DFA-B7B7-811CDC2DE4FE}" presName="parTxOnly" presStyleLbl="node1" presStyleIdx="3" presStyleCnt="4">
        <dgm:presLayoutVars>
          <dgm:bulletEnabled val="1"/>
        </dgm:presLayoutVars>
      </dgm:prSet>
      <dgm:spPr/>
    </dgm:pt>
  </dgm:ptLst>
  <dgm:cxnLst>
    <dgm:cxn modelId="{7D955215-42F8-4BDE-9D27-47B561C5A4A0}" type="presOf" srcId="{C039E751-DAF3-4BCE-9D25-1A08287EFFA5}" destId="{DEA8C84C-2F78-42EB-85D2-82CD747D46A0}" srcOrd="0" destOrd="0" presId="urn:microsoft.com/office/officeart/2005/8/layout/hChevron3"/>
    <dgm:cxn modelId="{5FB0431E-B97B-40FB-AFDA-A4C7A6D27893}" srcId="{5CA57C58-962F-4270-90DB-FD0FDA027478}" destId="{C039E751-DAF3-4BCE-9D25-1A08287EFFA5}" srcOrd="0" destOrd="0" parTransId="{679CFC54-F53C-425B-A4EB-E018FCD4650C}" sibTransId="{FEF9B253-600E-4570-8C17-42FBD9040C8A}"/>
    <dgm:cxn modelId="{645AEC3C-DB43-4A32-8FF3-A2D2E6A46112}" srcId="{5CA57C58-962F-4270-90DB-FD0FDA027478}" destId="{320A04C3-5DE3-447B-B5F8-D06741522101}" srcOrd="2" destOrd="0" parTransId="{F97C8C39-DDFE-44CA-A229-7604BE06FF0B}" sibTransId="{D318AD1F-B98B-471E-AD43-CA16A4CAF0FC}"/>
    <dgm:cxn modelId="{CE27A04B-E11A-4405-9744-6D3C9823DD6F}" srcId="{5CA57C58-962F-4270-90DB-FD0FDA027478}" destId="{54795F20-F30B-4DFA-B7B7-811CDC2DE4FE}" srcOrd="3" destOrd="0" parTransId="{54C66431-A804-4922-BDB2-E4691CE82A2D}" sibTransId="{8C2FA44A-63D3-485A-A419-29DE8A216ED8}"/>
    <dgm:cxn modelId="{438E7F91-48D1-4131-9370-90CA7558762E}" type="presOf" srcId="{C08FFEE0-D22C-4855-8D12-60C80C86B50A}" destId="{C7FAD438-8EDF-4AAD-96DD-6A77C5043996}" srcOrd="0" destOrd="0" presId="urn:microsoft.com/office/officeart/2005/8/layout/hChevron3"/>
    <dgm:cxn modelId="{B9C608C9-A254-4591-A9BD-492A64CE06B0}" type="presOf" srcId="{320A04C3-5DE3-447B-B5F8-D06741522101}" destId="{7E4F9244-11AB-4D70-A2FE-7362360F5C7E}" srcOrd="0" destOrd="0" presId="urn:microsoft.com/office/officeart/2005/8/layout/hChevron3"/>
    <dgm:cxn modelId="{280334D1-4E16-47BC-88DC-86DF1D01EA92}" srcId="{5CA57C58-962F-4270-90DB-FD0FDA027478}" destId="{C08FFEE0-D22C-4855-8D12-60C80C86B50A}" srcOrd="1" destOrd="0" parTransId="{7EFFD8F4-81C4-45E6-8821-006140848E10}" sibTransId="{15658CC7-6609-42EA-AABB-60E186B8B877}"/>
    <dgm:cxn modelId="{51BBB4D3-CF97-4438-940C-6980DA0BB320}" type="presOf" srcId="{54795F20-F30B-4DFA-B7B7-811CDC2DE4FE}" destId="{FEBF1150-4913-4A66-89AE-68A18F4FEF35}" srcOrd="0" destOrd="0" presId="urn:microsoft.com/office/officeart/2005/8/layout/hChevron3"/>
    <dgm:cxn modelId="{C3BAF9DA-C994-4A62-AAB0-08A46D6FD7CB}" type="presOf" srcId="{5CA57C58-962F-4270-90DB-FD0FDA027478}" destId="{F5294069-DA42-4CB4-9ABD-0627FB13BF6D}" srcOrd="0" destOrd="0" presId="urn:microsoft.com/office/officeart/2005/8/layout/hChevron3"/>
    <dgm:cxn modelId="{44A8D8A7-4BCF-490D-BF1F-0F8859C4B294}" type="presParOf" srcId="{F5294069-DA42-4CB4-9ABD-0627FB13BF6D}" destId="{DEA8C84C-2F78-42EB-85D2-82CD747D46A0}" srcOrd="0" destOrd="0" presId="urn:microsoft.com/office/officeart/2005/8/layout/hChevron3"/>
    <dgm:cxn modelId="{AFAD4E52-C4E2-480F-B88B-2932681A4191}" type="presParOf" srcId="{F5294069-DA42-4CB4-9ABD-0627FB13BF6D}" destId="{9EB681DB-CA4E-4BA2-AE39-619ACD09C735}" srcOrd="1" destOrd="0" presId="urn:microsoft.com/office/officeart/2005/8/layout/hChevron3"/>
    <dgm:cxn modelId="{C9D861A7-8F5F-4883-BE16-D4D4F3382669}" type="presParOf" srcId="{F5294069-DA42-4CB4-9ABD-0627FB13BF6D}" destId="{C7FAD438-8EDF-4AAD-96DD-6A77C5043996}" srcOrd="2" destOrd="0" presId="urn:microsoft.com/office/officeart/2005/8/layout/hChevron3"/>
    <dgm:cxn modelId="{B2D69839-08DF-489C-8860-2B44DAADB00C}" type="presParOf" srcId="{F5294069-DA42-4CB4-9ABD-0627FB13BF6D}" destId="{B3F2C870-0CF0-43E1-A910-C44E7CCF05F6}" srcOrd="3" destOrd="0" presId="urn:microsoft.com/office/officeart/2005/8/layout/hChevron3"/>
    <dgm:cxn modelId="{0344DD44-CB97-44A1-9E61-BE6DC1B639AD}" type="presParOf" srcId="{F5294069-DA42-4CB4-9ABD-0627FB13BF6D}" destId="{7E4F9244-11AB-4D70-A2FE-7362360F5C7E}" srcOrd="4" destOrd="0" presId="urn:microsoft.com/office/officeart/2005/8/layout/hChevron3"/>
    <dgm:cxn modelId="{5C5AF7D4-CFE6-4B5D-8003-631D3CCAC727}" type="presParOf" srcId="{F5294069-DA42-4CB4-9ABD-0627FB13BF6D}" destId="{2C82AB3F-5838-4D56-B434-B54F4882C051}" srcOrd="5" destOrd="0" presId="urn:microsoft.com/office/officeart/2005/8/layout/hChevron3"/>
    <dgm:cxn modelId="{8C0CC9C1-2937-4C6F-973C-1F427786D9D2}" type="presParOf" srcId="{F5294069-DA42-4CB4-9ABD-0627FB13BF6D}" destId="{FEBF1150-4913-4A66-89AE-68A18F4FEF35}" srcOrd="6" destOrd="0" presId="urn:microsoft.com/office/officeart/2005/8/layout/hChevron3"/>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EA8C84C-2F78-42EB-85D2-82CD747D46A0}">
      <dsp:nvSpPr>
        <dsp:cNvPr id="0" name=""/>
        <dsp:cNvSpPr/>
      </dsp:nvSpPr>
      <dsp:spPr>
        <a:xfrm>
          <a:off x="2031" y="135269"/>
          <a:ext cx="2038275" cy="815310"/>
        </a:xfrm>
        <a:prstGeom prst="homePlate">
          <a:avLst/>
        </a:prstGeom>
        <a:solidFill>
          <a:schemeClr val="accent1">
            <a:lumMod val="20000"/>
            <a:lumOff val="8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3340" tIns="26670" rIns="13335" bIns="26670" numCol="1" spcCol="1270" anchor="ctr" anchorCtr="0">
          <a:noAutofit/>
        </a:bodyPr>
        <a:lstStyle/>
        <a:p>
          <a:pPr marL="0" lvl="0" indent="0" algn="ctr" defTabSz="444500">
            <a:lnSpc>
              <a:spcPct val="90000"/>
            </a:lnSpc>
            <a:spcBef>
              <a:spcPct val="0"/>
            </a:spcBef>
            <a:spcAft>
              <a:spcPct val="35000"/>
            </a:spcAft>
            <a:buNone/>
          </a:pPr>
          <a:r>
            <a:rPr kumimoji="1" lang="ja-JP" altLang="en-US" sz="1000" kern="1200">
              <a:solidFill>
                <a:schemeClr val="accent1"/>
              </a:solidFill>
              <a:latin typeface="Meiryo UI" panose="020B0604030504040204" pitchFamily="50" charset="-128"/>
              <a:ea typeface="Meiryo UI" panose="020B0604030504040204" pitchFamily="50" charset="-128"/>
            </a:rPr>
            <a:t>期日　</a:t>
          </a:r>
          <a:r>
            <a:rPr kumimoji="1" lang="en-US" altLang="ja-JP" sz="1000" kern="1200">
              <a:solidFill>
                <a:schemeClr val="accent1"/>
              </a:solidFill>
              <a:latin typeface="Meiryo UI" panose="020B0604030504040204" pitchFamily="50" charset="-128"/>
              <a:ea typeface="Meiryo UI" panose="020B0604030504040204" pitchFamily="50" charset="-128"/>
            </a:rPr>
            <a:t>6/28</a:t>
          </a:r>
          <a:r>
            <a:rPr kumimoji="1" lang="ja-JP" altLang="en-US" sz="1000" kern="1200">
              <a:solidFill>
                <a:schemeClr val="accent1"/>
              </a:solidFill>
              <a:latin typeface="Meiryo UI" panose="020B0604030504040204" pitchFamily="50" charset="-128"/>
              <a:ea typeface="Meiryo UI" panose="020B0604030504040204" pitchFamily="50" charset="-128"/>
            </a:rPr>
            <a:t>（金）</a:t>
          </a:r>
          <a:endParaRPr kumimoji="1" lang="en-US" altLang="ja-JP" sz="1000" kern="1200">
            <a:solidFill>
              <a:schemeClr val="accent1"/>
            </a:solidFill>
            <a:latin typeface="Meiryo UI" panose="020B0604030504040204" pitchFamily="50" charset="-128"/>
            <a:ea typeface="Meiryo UI" panose="020B0604030504040204" pitchFamily="50" charset="-128"/>
          </a:endParaRPr>
        </a:p>
        <a:p>
          <a:pPr marL="0" lvl="0" indent="0" algn="ctr" defTabSz="444500">
            <a:lnSpc>
              <a:spcPct val="90000"/>
            </a:lnSpc>
            <a:spcBef>
              <a:spcPct val="0"/>
            </a:spcBef>
            <a:spcAft>
              <a:spcPct val="35000"/>
            </a:spcAft>
            <a:buNone/>
          </a:pPr>
          <a:r>
            <a:rPr kumimoji="1" lang="ja-JP" altLang="en-US" sz="1000" kern="1200">
              <a:solidFill>
                <a:schemeClr val="accent1"/>
              </a:solidFill>
              <a:latin typeface="Meiryo UI" panose="020B0604030504040204" pitchFamily="50" charset="-128"/>
              <a:ea typeface="Meiryo UI" panose="020B0604030504040204" pitchFamily="50" charset="-128"/>
            </a:rPr>
            <a:t>回答フォームご送付</a:t>
          </a:r>
          <a:endParaRPr kumimoji="1" lang="en-US" altLang="ja-JP" sz="1000" kern="1200">
            <a:solidFill>
              <a:schemeClr val="accent1"/>
            </a:solidFill>
            <a:latin typeface="Meiryo UI" panose="020B0604030504040204" pitchFamily="50" charset="-128"/>
            <a:ea typeface="Meiryo UI" panose="020B0604030504040204" pitchFamily="50" charset="-128"/>
          </a:endParaRPr>
        </a:p>
      </dsp:txBody>
      <dsp:txXfrm>
        <a:off x="2031" y="135269"/>
        <a:ext cx="1834448" cy="815310"/>
      </dsp:txXfrm>
    </dsp:sp>
    <dsp:sp modelId="{C7FAD438-8EDF-4AAD-96DD-6A77C5043996}">
      <dsp:nvSpPr>
        <dsp:cNvPr id="0" name=""/>
        <dsp:cNvSpPr/>
      </dsp:nvSpPr>
      <dsp:spPr>
        <a:xfrm>
          <a:off x="1632651" y="135269"/>
          <a:ext cx="2038275" cy="815310"/>
        </a:xfrm>
        <a:prstGeom prst="chevron">
          <a:avLst/>
        </a:prstGeom>
        <a:solidFill>
          <a:schemeClr val="accent1">
            <a:lumMod val="20000"/>
            <a:lumOff val="8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0005" tIns="26670" rIns="13335" bIns="26670" numCol="1" spcCol="1270" anchor="ctr" anchorCtr="0">
          <a:noAutofit/>
        </a:bodyPr>
        <a:lstStyle/>
        <a:p>
          <a:pPr marL="0" lvl="0" indent="0" algn="ctr" defTabSz="444500">
            <a:lnSpc>
              <a:spcPct val="90000"/>
            </a:lnSpc>
            <a:spcBef>
              <a:spcPct val="0"/>
            </a:spcBef>
            <a:spcAft>
              <a:spcPct val="35000"/>
            </a:spcAft>
            <a:buNone/>
          </a:pPr>
          <a:r>
            <a:rPr kumimoji="1" lang="en-US" altLang="ja-JP" sz="1000" kern="1200">
              <a:solidFill>
                <a:schemeClr val="accent1"/>
              </a:solidFill>
              <a:latin typeface="Meiryo UI" panose="020B0604030504040204" pitchFamily="50" charset="-128"/>
              <a:ea typeface="Meiryo UI" panose="020B0604030504040204" pitchFamily="50" charset="-128"/>
            </a:rPr>
            <a:t>7</a:t>
          </a:r>
          <a:r>
            <a:rPr kumimoji="1" lang="ja-JP" altLang="en-US" sz="1000" kern="1200">
              <a:solidFill>
                <a:schemeClr val="accent1"/>
              </a:solidFill>
              <a:latin typeface="Meiryo UI" panose="020B0604030504040204" pitchFamily="50" charset="-128"/>
              <a:ea typeface="Meiryo UI" panose="020B0604030504040204" pitchFamily="50" charset="-128"/>
            </a:rPr>
            <a:t>月初旬</a:t>
          </a:r>
          <a:endParaRPr kumimoji="1" lang="en-US" altLang="ja-JP" sz="1000" kern="1200">
            <a:solidFill>
              <a:schemeClr val="accent1"/>
            </a:solidFill>
            <a:latin typeface="Meiryo UI" panose="020B0604030504040204" pitchFamily="50" charset="-128"/>
            <a:ea typeface="Meiryo UI" panose="020B0604030504040204" pitchFamily="50" charset="-128"/>
          </a:endParaRPr>
        </a:p>
        <a:p>
          <a:pPr marL="0" lvl="0" indent="0" algn="ctr" defTabSz="444500">
            <a:lnSpc>
              <a:spcPct val="90000"/>
            </a:lnSpc>
            <a:spcBef>
              <a:spcPct val="0"/>
            </a:spcBef>
            <a:spcAft>
              <a:spcPct val="35000"/>
            </a:spcAft>
            <a:buNone/>
          </a:pPr>
          <a:r>
            <a:rPr kumimoji="1" lang="ja-JP" altLang="en-US" sz="1000" kern="1200">
              <a:solidFill>
                <a:schemeClr val="accent1"/>
              </a:solidFill>
              <a:latin typeface="Meiryo UI" panose="020B0604030504040204" pitchFamily="50" charset="-128"/>
              <a:ea typeface="Meiryo UI" panose="020B0604030504040204" pitchFamily="50" charset="-128"/>
            </a:rPr>
            <a:t>弊社集計・分析</a:t>
          </a:r>
        </a:p>
      </dsp:txBody>
      <dsp:txXfrm>
        <a:off x="2040306" y="135269"/>
        <a:ext cx="1222965" cy="815310"/>
      </dsp:txXfrm>
    </dsp:sp>
    <dsp:sp modelId="{7E4F9244-11AB-4D70-A2FE-7362360F5C7E}">
      <dsp:nvSpPr>
        <dsp:cNvPr id="0" name=""/>
        <dsp:cNvSpPr/>
      </dsp:nvSpPr>
      <dsp:spPr>
        <a:xfrm>
          <a:off x="3263272" y="135269"/>
          <a:ext cx="2038275" cy="815310"/>
        </a:xfrm>
        <a:prstGeom prst="chevron">
          <a:avLst/>
        </a:prstGeom>
        <a:solidFill>
          <a:schemeClr val="accent1">
            <a:lumMod val="20000"/>
            <a:lumOff val="8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0005" tIns="26670" rIns="13335" bIns="26670" numCol="1" spcCol="1270" anchor="ctr" anchorCtr="0">
          <a:noAutofit/>
        </a:bodyPr>
        <a:lstStyle/>
        <a:p>
          <a:pPr marL="0" lvl="0" indent="0" algn="ctr" defTabSz="444500">
            <a:lnSpc>
              <a:spcPct val="90000"/>
            </a:lnSpc>
            <a:spcBef>
              <a:spcPct val="0"/>
            </a:spcBef>
            <a:spcAft>
              <a:spcPct val="35000"/>
            </a:spcAft>
            <a:buNone/>
          </a:pPr>
          <a:r>
            <a:rPr kumimoji="1" lang="en-US" altLang="ja-JP" sz="1000" kern="1200">
              <a:solidFill>
                <a:schemeClr val="accent1"/>
              </a:solidFill>
              <a:latin typeface="Meiryo UI" panose="020B0604030504040204" pitchFamily="50" charset="-128"/>
              <a:ea typeface="Meiryo UI" panose="020B0604030504040204" pitchFamily="50" charset="-128"/>
            </a:rPr>
            <a:t>7/9</a:t>
          </a:r>
          <a:r>
            <a:rPr kumimoji="1" lang="ja-JP" altLang="en-US" sz="1000" kern="1200">
              <a:solidFill>
                <a:schemeClr val="accent1"/>
              </a:solidFill>
              <a:latin typeface="Meiryo UI" panose="020B0604030504040204" pitchFamily="50" charset="-128"/>
              <a:ea typeface="Meiryo UI" panose="020B0604030504040204" pitchFamily="50" charset="-128"/>
            </a:rPr>
            <a:t>（火）</a:t>
          </a:r>
          <a:endParaRPr kumimoji="1" lang="en-US" altLang="ja-JP" sz="1000" kern="1200">
            <a:solidFill>
              <a:schemeClr val="accent1"/>
            </a:solidFill>
            <a:latin typeface="Meiryo UI" panose="020B0604030504040204" pitchFamily="50" charset="-128"/>
            <a:ea typeface="Meiryo UI" panose="020B0604030504040204" pitchFamily="50" charset="-128"/>
          </a:endParaRPr>
        </a:p>
        <a:p>
          <a:pPr marL="0" lvl="0" indent="0" algn="ctr" defTabSz="444500">
            <a:lnSpc>
              <a:spcPct val="90000"/>
            </a:lnSpc>
            <a:spcBef>
              <a:spcPct val="0"/>
            </a:spcBef>
            <a:spcAft>
              <a:spcPct val="35000"/>
            </a:spcAft>
            <a:buNone/>
          </a:pPr>
          <a:r>
            <a:rPr kumimoji="1" lang="ja-JP" altLang="en-US" sz="1000" kern="1200">
              <a:solidFill>
                <a:schemeClr val="accent1"/>
              </a:solidFill>
              <a:latin typeface="Meiryo UI" panose="020B0604030504040204" pitchFamily="50" charset="-128"/>
              <a:ea typeface="Meiryo UI" panose="020B0604030504040204" pitchFamily="50" charset="-128"/>
            </a:rPr>
            <a:t>ウェビナー開催予定</a:t>
          </a:r>
          <a:endParaRPr kumimoji="1" lang="en-US" altLang="ja-JP" sz="1000" kern="1200">
            <a:solidFill>
              <a:schemeClr val="accent1"/>
            </a:solidFill>
            <a:latin typeface="Meiryo UI" panose="020B0604030504040204" pitchFamily="50" charset="-128"/>
            <a:ea typeface="Meiryo UI" panose="020B0604030504040204" pitchFamily="50" charset="-128"/>
          </a:endParaRPr>
        </a:p>
      </dsp:txBody>
      <dsp:txXfrm>
        <a:off x="3670927" y="135269"/>
        <a:ext cx="1222965" cy="815310"/>
      </dsp:txXfrm>
    </dsp:sp>
    <dsp:sp modelId="{FEBF1150-4913-4A66-89AE-68A18F4FEF35}">
      <dsp:nvSpPr>
        <dsp:cNvPr id="0" name=""/>
        <dsp:cNvSpPr/>
      </dsp:nvSpPr>
      <dsp:spPr>
        <a:xfrm>
          <a:off x="4893892" y="135269"/>
          <a:ext cx="2038275" cy="815310"/>
        </a:xfrm>
        <a:prstGeom prst="chevron">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0005" tIns="26670" rIns="13335" bIns="26670" numCol="1" spcCol="1270" anchor="ctr" anchorCtr="0">
          <a:noAutofit/>
        </a:bodyPr>
        <a:lstStyle/>
        <a:p>
          <a:pPr marL="0" lvl="0" indent="0" algn="ctr" defTabSz="444500">
            <a:lnSpc>
              <a:spcPct val="90000"/>
            </a:lnSpc>
            <a:spcBef>
              <a:spcPct val="0"/>
            </a:spcBef>
            <a:spcAft>
              <a:spcPct val="35000"/>
            </a:spcAft>
            <a:buNone/>
          </a:pPr>
          <a:r>
            <a:rPr kumimoji="1" lang="en-US" altLang="ja-JP" sz="1000" kern="1200">
              <a:latin typeface="Meiryo UI" panose="020B0604030504040204" pitchFamily="50" charset="-128"/>
              <a:ea typeface="Meiryo UI" panose="020B0604030504040204" pitchFamily="50" charset="-128"/>
            </a:rPr>
            <a:t>7</a:t>
          </a:r>
          <a:r>
            <a:rPr kumimoji="1" lang="ja-JP" altLang="en-US" sz="1000" kern="1200">
              <a:latin typeface="Meiryo UI" panose="020B0604030504040204" pitchFamily="50" charset="-128"/>
              <a:ea typeface="Meiryo UI" panose="020B0604030504040204" pitchFamily="50" charset="-128"/>
            </a:rPr>
            <a:t>月中旬～</a:t>
          </a:r>
          <a:endParaRPr kumimoji="1" lang="en-US" altLang="ja-JP" sz="1000" kern="1200">
            <a:latin typeface="Meiryo UI" panose="020B0604030504040204" pitchFamily="50" charset="-128"/>
            <a:ea typeface="Meiryo UI" panose="020B0604030504040204" pitchFamily="50" charset="-128"/>
          </a:endParaRPr>
        </a:p>
        <a:p>
          <a:pPr marL="0" lvl="0" indent="0" algn="ctr" defTabSz="444500">
            <a:lnSpc>
              <a:spcPct val="90000"/>
            </a:lnSpc>
            <a:spcBef>
              <a:spcPct val="0"/>
            </a:spcBef>
            <a:spcAft>
              <a:spcPct val="35000"/>
            </a:spcAft>
            <a:buNone/>
          </a:pPr>
          <a:r>
            <a:rPr kumimoji="1" lang="ja-JP" altLang="en-US" sz="1000" kern="1200">
              <a:latin typeface="Meiryo UI" panose="020B0604030504040204" pitchFamily="50" charset="-128"/>
              <a:ea typeface="Meiryo UI" panose="020B0604030504040204" pitchFamily="50" charset="-128"/>
            </a:rPr>
            <a:t>貴社用レポート</a:t>
          </a:r>
          <a:endParaRPr kumimoji="1" lang="en-US" altLang="ja-JP" sz="1000" kern="1200">
            <a:latin typeface="Meiryo UI" panose="020B0604030504040204" pitchFamily="50" charset="-128"/>
            <a:ea typeface="Meiryo UI" panose="020B0604030504040204" pitchFamily="50" charset="-128"/>
          </a:endParaRPr>
        </a:p>
        <a:p>
          <a:pPr marL="0" lvl="0" indent="0" algn="ctr" defTabSz="444500">
            <a:lnSpc>
              <a:spcPct val="90000"/>
            </a:lnSpc>
            <a:spcBef>
              <a:spcPct val="0"/>
            </a:spcBef>
            <a:spcAft>
              <a:spcPct val="35000"/>
            </a:spcAft>
            <a:buNone/>
          </a:pPr>
          <a:r>
            <a:rPr kumimoji="1" lang="ja-JP" altLang="en-US" sz="1000" kern="1200">
              <a:latin typeface="Meiryo UI" panose="020B0604030504040204" pitchFamily="50" charset="-128"/>
              <a:ea typeface="Meiryo UI" panose="020B0604030504040204" pitchFamily="50" charset="-128"/>
            </a:rPr>
            <a:t>フィードバック</a:t>
          </a:r>
        </a:p>
      </dsp:txBody>
      <dsp:txXfrm>
        <a:off x="5301547" y="135269"/>
        <a:ext cx="1222965" cy="815310"/>
      </dsp:txXfrm>
    </dsp:sp>
  </dsp:spTree>
</dsp:drawing>
</file>

<file path=xl/diagrams/layout1.xml><?xml version="1.0" encoding="utf-8"?>
<dgm:layoutDef xmlns:dgm="http://schemas.openxmlformats.org/drawingml/2006/diagram" xmlns:a="http://schemas.openxmlformats.org/drawingml/2006/main" uniqueId="urn:microsoft.com/office/officeart/2005/8/layout/hChevron3">
  <dgm:title val=""/>
  <dgm:desc val=""/>
  <dgm:catLst>
    <dgm:cat type="process" pri="10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root des" func="maxDepth" op="gte" val="2">
        <dgm:constrLst>
          <dgm:constr type="w" for="ch" forName="parAndChTx" refType="w"/>
          <dgm:constr type="primFontSz" for="ch" ptType="node" op="equ"/>
          <dgm:constr type="w" for="ch" forName="parAndChSpace" refType="w" refFor="ch" refForName="parAndChTx" fact="-0.2"/>
          <dgm:constr type="w" for="ch" ptType="sibTrans" op="equ"/>
        </dgm:constrLst>
        <dgm:ruleLst/>
        <dgm:forEach name="Name6" axis="ch" ptType="node">
          <dgm:layoutNode name="parAndChTx">
            <dgm:varLst>
              <dgm:bulletEnabled val="1"/>
            </dgm:varLst>
            <dgm:alg type="tx"/>
            <dgm:choose name="Name7">
              <dgm:if name="Name8" func="var" arg="dir" op="equ" val="norm">
                <dgm:choose name="Name9">
                  <dgm:if name="Name10" axis="self" ptType="node" func="pos" op="equ" val="1">
                    <dgm:shape xmlns:r="http://schemas.openxmlformats.org/officeDocument/2006/relationships"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4"/>
                    </dgm:constrLst>
                  </dgm:if>
                  <dgm:else name="Name11">
                    <dgm:shape xmlns:r="http://schemas.openxmlformats.org/officeDocument/2006/relationships"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if>
              <dgm:else name="Name12">
                <dgm:choose name="Name13">
                  <dgm:if name="Name14" axis="self" ptType="node" func="pos" op="equ" val="1">
                    <dgm:shape xmlns:r="http://schemas.openxmlformats.org/officeDocument/2006/relationships" rot="180"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4"/>
                      <dgm:constr type="rMarg" refType="w" fact="0.1"/>
                    </dgm:constrLst>
                  </dgm:if>
                  <dgm:else name="Name15">
                    <dgm:shape xmlns:r="http://schemas.openxmlformats.org/officeDocument/2006/relationships" rot="180"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else>
            </dgm:choose>
            <dgm:ruleLst>
              <dgm:rule type="primFontSz" val="5" fact="NaN" max="NaN"/>
            </dgm:ruleLst>
          </dgm:layoutNode>
          <dgm:forEach name="Name16" axis="followSib" ptType="sibTrans" cnt="1">
            <dgm:layoutNode name="parAndChSpace">
              <dgm:alg type="sp"/>
              <dgm:shape xmlns:r="http://schemas.openxmlformats.org/officeDocument/2006/relationships" r:blip="">
                <dgm:adjLst/>
              </dgm:shape>
              <dgm:presOf/>
              <dgm:constrLst/>
              <dgm:ruleLst/>
            </dgm:layoutNode>
          </dgm:forEach>
        </dgm:forEach>
      </dgm:if>
      <dgm:else name="Name17">
        <dgm:constrLst>
          <dgm:constr type="w" for="ch" forName="parTxOnly" refType="w"/>
          <dgm:constr type="primFontSz" for="ch" ptType="node" op="equ"/>
          <dgm:constr type="w" for="ch" forName="parSpace" refType="w" refFor="ch" refForName="parTxOnly" fact="-0.2"/>
          <dgm:constr type="w" for="ch" ptType="sibTrans" op="equ"/>
        </dgm:constrLst>
        <dgm:ruleLst/>
        <dgm:forEach name="Name18" axis="ch" ptType="node">
          <dgm:layoutNode name="parTxOnly">
            <dgm:varLst>
              <dgm:bulletEnabled val="1"/>
            </dgm:varLst>
            <dgm:alg type="tx"/>
            <dgm:presOf axis="desOrSelf" ptType="node"/>
            <dgm:choose name="Name19">
              <dgm:if name="Name20" func="var" arg="dir" op="equ" val="norm">
                <dgm:choose name="Name21">
                  <dgm:if name="Name22" axis="self" ptType="node" func="pos" op="equ" val="1">
                    <dgm:shape xmlns:r="http://schemas.openxmlformats.org/officeDocument/2006/relationships" type="homePlate" r:blip="">
                      <dgm:adjLst/>
                    </dgm:shape>
                    <dgm:constrLst>
                      <dgm:constr type="h" refType="w" op="equ" fact="0.4"/>
                      <dgm:constr type="primFontSz" val="65"/>
                      <dgm:constr type="tMarg" refType="primFontSz" fact="0.21"/>
                      <dgm:constr type="bMarg" refType="primFontSz" fact="0.21"/>
                      <dgm:constr type="lMarg" refType="primFontSz" fact="0.42"/>
                      <dgm:constr type="rMarg" refType="primFontSz" fact="0.105"/>
                    </dgm:constrLst>
                  </dgm:if>
                  <dgm:else name="Name23">
                    <dgm:shape xmlns:r="http://schemas.openxmlformats.org/officeDocument/2006/relationships" type="chevron" r:blip="">
                      <dgm:adjLst/>
                    </dgm:shape>
                    <dgm:constrLst>
                      <dgm:constr type="h" refType="w" op="equ" fact="0.4"/>
                      <dgm:constr type="primFontSz" val="65"/>
                      <dgm:constr type="tMarg" refType="primFontSz" fact="0.21"/>
                      <dgm:constr type="bMarg" refType="primFontSz" fact="0.21"/>
                      <dgm:constr type="lMarg" refType="primFontSz" fact="0.315"/>
                      <dgm:constr type="rMarg" refType="primFontSz" fact="0.105"/>
                    </dgm:constrLst>
                  </dgm:else>
                </dgm:choose>
              </dgm:if>
              <dgm:else name="Name24">
                <dgm:choose name="Name25">
                  <dgm:if name="Name26" axis="self" ptType="node" func="pos" op="equ" val="1">
                    <dgm:shape xmlns:r="http://schemas.openxmlformats.org/officeDocument/2006/relationships" rot="180" type="homePlate"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42"/>
                    </dgm:constrLst>
                  </dgm:if>
                  <dgm:else name="Name27">
                    <dgm:shape xmlns:r="http://schemas.openxmlformats.org/officeDocument/2006/relationships" rot="180" type="chevron"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315"/>
                    </dgm:constrLst>
                  </dgm:else>
                </dgm:choose>
              </dgm:else>
            </dgm:choose>
            <dgm:ruleLst>
              <dgm:rule type="primFontSz" val="5" fact="NaN" max="NaN"/>
            </dgm:ruleLst>
          </dgm:layoutNode>
          <dgm:forEach name="Name28" axis="followSib" ptType="sibTrans" cnt="1">
            <dgm:layoutNode name="parSpace">
              <dgm:alg type="sp"/>
              <dgm:shape xmlns:r="http://schemas.openxmlformats.org/officeDocument/2006/relationships" r:blip="">
                <dgm:adjLst/>
              </dgm:shape>
              <dgm:presOf/>
              <dgm:constrLst/>
              <dgm:ruleLst/>
            </dgm:layoutNode>
          </dgm:forEach>
        </dgm:forEach>
      </dgm:else>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Layout" Target="../diagrams/layout1.xml"/><Relationship Id="rId7" Type="http://schemas.openxmlformats.org/officeDocument/2006/relationships/image" Target="../media/image1.png"/><Relationship Id="rId2" Type="http://schemas.openxmlformats.org/officeDocument/2006/relationships/diagramData" Target="../diagrams/data1.xml"/><Relationship Id="rId1" Type="http://schemas.openxmlformats.org/officeDocument/2006/relationships/hyperlink" Target="https://reg34.smp.ne.jp/regist/is?SMPFORM=odse-mcnard-0fb940edfc8fda8ff631a5a212e29e27" TargetMode="External"/><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image" Target="../media/image14.emf"/><Relationship Id="rId18" Type="http://schemas.openxmlformats.org/officeDocument/2006/relationships/image" Target="../media/image19.emf"/><Relationship Id="rId26" Type="http://schemas.openxmlformats.org/officeDocument/2006/relationships/image" Target="../media/image27.emf"/><Relationship Id="rId39" Type="http://schemas.openxmlformats.org/officeDocument/2006/relationships/image" Target="../media/image40.emf"/><Relationship Id="rId3" Type="http://schemas.openxmlformats.org/officeDocument/2006/relationships/image" Target="../media/image4.emf"/><Relationship Id="rId21" Type="http://schemas.openxmlformats.org/officeDocument/2006/relationships/image" Target="../media/image22.emf"/><Relationship Id="rId34" Type="http://schemas.openxmlformats.org/officeDocument/2006/relationships/image" Target="../media/image35.emf"/><Relationship Id="rId42" Type="http://schemas.openxmlformats.org/officeDocument/2006/relationships/image" Target="../media/image43.emf"/><Relationship Id="rId47" Type="http://schemas.openxmlformats.org/officeDocument/2006/relationships/image" Target="../media/image48.emf"/><Relationship Id="rId7" Type="http://schemas.openxmlformats.org/officeDocument/2006/relationships/image" Target="../media/image8.emf"/><Relationship Id="rId12" Type="http://schemas.openxmlformats.org/officeDocument/2006/relationships/image" Target="../media/image13.emf"/><Relationship Id="rId17" Type="http://schemas.openxmlformats.org/officeDocument/2006/relationships/image" Target="../media/image18.emf"/><Relationship Id="rId25" Type="http://schemas.openxmlformats.org/officeDocument/2006/relationships/image" Target="../media/image26.emf"/><Relationship Id="rId33" Type="http://schemas.openxmlformats.org/officeDocument/2006/relationships/image" Target="../media/image34.emf"/><Relationship Id="rId38" Type="http://schemas.openxmlformats.org/officeDocument/2006/relationships/image" Target="../media/image39.emf"/><Relationship Id="rId46" Type="http://schemas.openxmlformats.org/officeDocument/2006/relationships/image" Target="../media/image47.emf"/><Relationship Id="rId2" Type="http://schemas.openxmlformats.org/officeDocument/2006/relationships/image" Target="../media/image3.emf"/><Relationship Id="rId16" Type="http://schemas.openxmlformats.org/officeDocument/2006/relationships/image" Target="../media/image17.emf"/><Relationship Id="rId20" Type="http://schemas.openxmlformats.org/officeDocument/2006/relationships/image" Target="../media/image21.emf"/><Relationship Id="rId29" Type="http://schemas.openxmlformats.org/officeDocument/2006/relationships/image" Target="../media/image30.emf"/><Relationship Id="rId41" Type="http://schemas.openxmlformats.org/officeDocument/2006/relationships/image" Target="../media/image42.emf"/><Relationship Id="rId1" Type="http://schemas.openxmlformats.org/officeDocument/2006/relationships/image" Target="../media/image2.emf"/><Relationship Id="rId6" Type="http://schemas.openxmlformats.org/officeDocument/2006/relationships/image" Target="../media/image7.emf"/><Relationship Id="rId11" Type="http://schemas.openxmlformats.org/officeDocument/2006/relationships/image" Target="../media/image12.emf"/><Relationship Id="rId24" Type="http://schemas.openxmlformats.org/officeDocument/2006/relationships/image" Target="../media/image25.emf"/><Relationship Id="rId32" Type="http://schemas.openxmlformats.org/officeDocument/2006/relationships/image" Target="../media/image33.emf"/><Relationship Id="rId37" Type="http://schemas.openxmlformats.org/officeDocument/2006/relationships/image" Target="../media/image38.emf"/><Relationship Id="rId40" Type="http://schemas.openxmlformats.org/officeDocument/2006/relationships/image" Target="../media/image41.emf"/><Relationship Id="rId45" Type="http://schemas.openxmlformats.org/officeDocument/2006/relationships/image" Target="../media/image46.emf"/><Relationship Id="rId5" Type="http://schemas.openxmlformats.org/officeDocument/2006/relationships/image" Target="../media/image6.emf"/><Relationship Id="rId15" Type="http://schemas.openxmlformats.org/officeDocument/2006/relationships/image" Target="../media/image16.emf"/><Relationship Id="rId23" Type="http://schemas.openxmlformats.org/officeDocument/2006/relationships/image" Target="../media/image24.emf"/><Relationship Id="rId28" Type="http://schemas.openxmlformats.org/officeDocument/2006/relationships/image" Target="../media/image29.emf"/><Relationship Id="rId36" Type="http://schemas.openxmlformats.org/officeDocument/2006/relationships/image" Target="../media/image37.emf"/><Relationship Id="rId10" Type="http://schemas.openxmlformats.org/officeDocument/2006/relationships/image" Target="../media/image11.emf"/><Relationship Id="rId19" Type="http://schemas.openxmlformats.org/officeDocument/2006/relationships/image" Target="../media/image20.emf"/><Relationship Id="rId31" Type="http://schemas.openxmlformats.org/officeDocument/2006/relationships/image" Target="../media/image32.emf"/><Relationship Id="rId44" Type="http://schemas.openxmlformats.org/officeDocument/2006/relationships/image" Target="../media/image45.emf"/><Relationship Id="rId4" Type="http://schemas.openxmlformats.org/officeDocument/2006/relationships/image" Target="../media/image5.emf"/><Relationship Id="rId9" Type="http://schemas.openxmlformats.org/officeDocument/2006/relationships/image" Target="../media/image10.emf"/><Relationship Id="rId14" Type="http://schemas.openxmlformats.org/officeDocument/2006/relationships/image" Target="../media/image15.emf"/><Relationship Id="rId22" Type="http://schemas.openxmlformats.org/officeDocument/2006/relationships/image" Target="../media/image23.emf"/><Relationship Id="rId27" Type="http://schemas.openxmlformats.org/officeDocument/2006/relationships/image" Target="../media/image28.emf"/><Relationship Id="rId30" Type="http://schemas.openxmlformats.org/officeDocument/2006/relationships/image" Target="../media/image31.emf"/><Relationship Id="rId35" Type="http://schemas.openxmlformats.org/officeDocument/2006/relationships/image" Target="../media/image36.emf"/><Relationship Id="rId43" Type="http://schemas.openxmlformats.org/officeDocument/2006/relationships/image" Target="../media/image44.emf"/></Relationships>
</file>

<file path=xl/drawings/drawing1.xml><?xml version="1.0" encoding="utf-8"?>
<xdr:wsDr xmlns:xdr="http://schemas.openxmlformats.org/drawingml/2006/spreadsheetDrawing" xmlns:a="http://schemas.openxmlformats.org/drawingml/2006/main">
  <xdr:twoCellAnchor>
    <xdr:from>
      <xdr:col>3</xdr:col>
      <xdr:colOff>114300</xdr:colOff>
      <xdr:row>15</xdr:row>
      <xdr:rowOff>133352</xdr:rowOff>
    </xdr:from>
    <xdr:to>
      <xdr:col>4</xdr:col>
      <xdr:colOff>123825</xdr:colOff>
      <xdr:row>17</xdr:row>
      <xdr:rowOff>47625</xdr:rowOff>
    </xdr:to>
    <xdr:sp macro="" textlink="">
      <xdr:nvSpPr>
        <xdr:cNvPr id="10" name="正方形/長方形 9">
          <a:hlinkClick xmlns:r="http://schemas.openxmlformats.org/officeDocument/2006/relationships" r:id="rId1"/>
          <a:extLst>
            <a:ext uri="{FF2B5EF4-FFF2-40B4-BE49-F238E27FC236}">
              <a16:creationId xmlns:a16="http://schemas.microsoft.com/office/drawing/2014/main" id="{00000000-0008-0000-0000-00000A000000}"/>
            </a:ext>
          </a:extLst>
        </xdr:cNvPr>
        <xdr:cNvSpPr/>
      </xdr:nvSpPr>
      <xdr:spPr>
        <a:xfrm>
          <a:off x="1857375" y="2781302"/>
          <a:ext cx="695325" cy="304798"/>
        </a:xfrm>
        <a:prstGeom prst="rect">
          <a:avLst/>
        </a:prstGeom>
        <a:solidFill>
          <a:schemeClr val="accent2">
            <a:lumMod val="20000"/>
            <a:lumOff val="80000"/>
          </a:schemeClr>
        </a:solidFill>
        <a:ln>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accent2"/>
              </a:solidFill>
              <a:latin typeface="メイリオ" panose="020B0604030504040204" pitchFamily="50" charset="-128"/>
              <a:ea typeface="メイリオ" panose="020B0604030504040204" pitchFamily="50" charset="-128"/>
            </a:rPr>
            <a:t>こちら</a:t>
          </a:r>
        </a:p>
      </xdr:txBody>
    </xdr:sp>
    <xdr:clientData/>
  </xdr:twoCellAnchor>
  <xdr:twoCellAnchor>
    <xdr:from>
      <xdr:col>1</xdr:col>
      <xdr:colOff>0</xdr:colOff>
      <xdr:row>7</xdr:row>
      <xdr:rowOff>1</xdr:rowOff>
    </xdr:from>
    <xdr:to>
      <xdr:col>11</xdr:col>
      <xdr:colOff>0</xdr:colOff>
      <xdr:row>13</xdr:row>
      <xdr:rowOff>0</xdr:rowOff>
    </xdr:to>
    <xdr:graphicFrame macro="">
      <xdr:nvGraphicFramePr>
        <xdr:cNvPr id="2" name="図表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xdr:from>
      <xdr:col>2</xdr:col>
      <xdr:colOff>28575</xdr:colOff>
      <xdr:row>21</xdr:row>
      <xdr:rowOff>66675</xdr:rowOff>
    </xdr:from>
    <xdr:to>
      <xdr:col>2</xdr:col>
      <xdr:colOff>136575</xdr:colOff>
      <xdr:row>21</xdr:row>
      <xdr:rowOff>174675</xdr:rowOff>
    </xdr:to>
    <xdr:sp macro="" textlink="">
      <xdr:nvSpPr>
        <xdr:cNvPr id="5" name="フローチャート: 結合子 4">
          <a:extLst>
            <a:ext uri="{FF2B5EF4-FFF2-40B4-BE49-F238E27FC236}">
              <a16:creationId xmlns:a16="http://schemas.microsoft.com/office/drawing/2014/main" id="{00000000-0008-0000-0000-000005000000}"/>
            </a:ext>
          </a:extLst>
        </xdr:cNvPr>
        <xdr:cNvSpPr/>
      </xdr:nvSpPr>
      <xdr:spPr>
        <a:xfrm>
          <a:off x="1571625" y="3648075"/>
          <a:ext cx="108000" cy="108000"/>
        </a:xfrm>
        <a:prstGeom prst="flowChartConnector">
          <a:avLst/>
        </a:prstGeom>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28575</xdr:colOff>
      <xdr:row>14</xdr:row>
      <xdr:rowOff>29765</xdr:rowOff>
    </xdr:from>
    <xdr:to>
      <xdr:col>2</xdr:col>
      <xdr:colOff>136575</xdr:colOff>
      <xdr:row>14</xdr:row>
      <xdr:rowOff>137765</xdr:rowOff>
    </xdr:to>
    <xdr:sp macro="" textlink="">
      <xdr:nvSpPr>
        <xdr:cNvPr id="6" name="フローチャート: 結合子 5">
          <a:extLst>
            <a:ext uri="{FF2B5EF4-FFF2-40B4-BE49-F238E27FC236}">
              <a16:creationId xmlns:a16="http://schemas.microsoft.com/office/drawing/2014/main" id="{00000000-0008-0000-0000-000006000000}"/>
            </a:ext>
          </a:extLst>
        </xdr:cNvPr>
        <xdr:cNvSpPr/>
      </xdr:nvSpPr>
      <xdr:spPr>
        <a:xfrm>
          <a:off x="1570434" y="2446734"/>
          <a:ext cx="108000" cy="108000"/>
        </a:xfrm>
        <a:prstGeom prst="flowChartConnector">
          <a:avLst/>
        </a:prstGeom>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879872</xdr:colOff>
      <xdr:row>11</xdr:row>
      <xdr:rowOff>77391</xdr:rowOff>
    </xdr:from>
    <xdr:to>
      <xdr:col>1</xdr:col>
      <xdr:colOff>987872</xdr:colOff>
      <xdr:row>12</xdr:row>
      <xdr:rowOff>6798</xdr:rowOff>
    </xdr:to>
    <xdr:sp macro="" textlink="">
      <xdr:nvSpPr>
        <xdr:cNvPr id="7" name="フローチャート: 結合子 6">
          <a:extLst>
            <a:ext uri="{FF2B5EF4-FFF2-40B4-BE49-F238E27FC236}">
              <a16:creationId xmlns:a16="http://schemas.microsoft.com/office/drawing/2014/main" id="{00000000-0008-0000-0000-000007000000}"/>
            </a:ext>
          </a:extLst>
        </xdr:cNvPr>
        <xdr:cNvSpPr/>
      </xdr:nvSpPr>
      <xdr:spPr>
        <a:xfrm>
          <a:off x="1004888" y="1958579"/>
          <a:ext cx="108000" cy="108000"/>
        </a:xfrm>
        <a:prstGeom prst="flowChartConnector">
          <a:avLst/>
        </a:prstGeom>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933873</xdr:colOff>
      <xdr:row>12</xdr:row>
      <xdr:rowOff>6797</xdr:rowOff>
    </xdr:from>
    <xdr:to>
      <xdr:col>2</xdr:col>
      <xdr:colOff>28576</xdr:colOff>
      <xdr:row>14</xdr:row>
      <xdr:rowOff>83764</xdr:rowOff>
    </xdr:to>
    <xdr:cxnSp macro="">
      <xdr:nvCxnSpPr>
        <xdr:cNvPr id="11" name="コネクタ: カギ線 10">
          <a:extLst>
            <a:ext uri="{FF2B5EF4-FFF2-40B4-BE49-F238E27FC236}">
              <a16:creationId xmlns:a16="http://schemas.microsoft.com/office/drawing/2014/main" id="{00000000-0008-0000-0000-00000B000000}"/>
            </a:ext>
          </a:extLst>
        </xdr:cNvPr>
        <xdr:cNvCxnSpPr>
          <a:stCxn id="7" idx="4"/>
          <a:endCxn id="6" idx="2"/>
        </xdr:cNvCxnSpPr>
      </xdr:nvCxnSpPr>
      <xdr:spPr>
        <a:xfrm rot="16200000" flipH="1">
          <a:off x="1097584" y="2027883"/>
          <a:ext cx="434155" cy="511546"/>
        </a:xfrm>
        <a:prstGeom prst="bentConnector2">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933873</xdr:colOff>
      <xdr:row>12</xdr:row>
      <xdr:rowOff>6797</xdr:rowOff>
    </xdr:from>
    <xdr:to>
      <xdr:col>2</xdr:col>
      <xdr:colOff>28576</xdr:colOff>
      <xdr:row>21</xdr:row>
      <xdr:rowOff>120674</xdr:rowOff>
    </xdr:to>
    <xdr:cxnSp macro="">
      <xdr:nvCxnSpPr>
        <xdr:cNvPr id="14" name="コネクタ: カギ線 13">
          <a:extLst>
            <a:ext uri="{FF2B5EF4-FFF2-40B4-BE49-F238E27FC236}">
              <a16:creationId xmlns:a16="http://schemas.microsoft.com/office/drawing/2014/main" id="{00000000-0008-0000-0000-00000E000000}"/>
            </a:ext>
          </a:extLst>
        </xdr:cNvPr>
        <xdr:cNvCxnSpPr>
          <a:stCxn id="7" idx="4"/>
          <a:endCxn id="5" idx="2"/>
        </xdr:cNvCxnSpPr>
      </xdr:nvCxnSpPr>
      <xdr:spPr>
        <a:xfrm rot="16200000" flipH="1">
          <a:off x="513582" y="2611885"/>
          <a:ext cx="1602159" cy="511546"/>
        </a:xfrm>
        <a:prstGeom prst="bentConnector2">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642900</xdr:colOff>
      <xdr:row>16</xdr:row>
      <xdr:rowOff>90450</xdr:rowOff>
    </xdr:from>
    <xdr:to>
      <xdr:col>4</xdr:col>
      <xdr:colOff>317100</xdr:colOff>
      <xdr:row>18</xdr:row>
      <xdr:rowOff>59925</xdr:rowOff>
    </xdr:to>
    <xdr:pic>
      <xdr:nvPicPr>
        <xdr:cNvPr id="9" name="図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385975" y="2919375"/>
          <a:ext cx="360000" cy="36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133350</xdr:colOff>
          <xdr:row>11</xdr:row>
          <xdr:rowOff>9525</xdr:rowOff>
        </xdr:from>
        <xdr:to>
          <xdr:col>3</xdr:col>
          <xdr:colOff>0</xdr:colOff>
          <xdr:row>12</xdr:row>
          <xdr:rowOff>9525</xdr:rowOff>
        </xdr:to>
        <xdr:sp macro="" textlink="">
          <xdr:nvSpPr>
            <xdr:cNvPr id="1028" name="OptionButton3"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12</xdr:row>
          <xdr:rowOff>0</xdr:rowOff>
        </xdr:from>
        <xdr:to>
          <xdr:col>3</xdr:col>
          <xdr:colOff>0</xdr:colOff>
          <xdr:row>13</xdr:row>
          <xdr:rowOff>0</xdr:rowOff>
        </xdr:to>
        <xdr:sp macro="" textlink="">
          <xdr:nvSpPr>
            <xdr:cNvPr id="1029" name="OptionButton1"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13</xdr:row>
          <xdr:rowOff>0</xdr:rowOff>
        </xdr:from>
        <xdr:to>
          <xdr:col>3</xdr:col>
          <xdr:colOff>0</xdr:colOff>
          <xdr:row>14</xdr:row>
          <xdr:rowOff>0</xdr:rowOff>
        </xdr:to>
        <xdr:sp macro="" textlink="">
          <xdr:nvSpPr>
            <xdr:cNvPr id="1030" name="OptionButton2"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14</xdr:row>
          <xdr:rowOff>0</xdr:rowOff>
        </xdr:from>
        <xdr:to>
          <xdr:col>3</xdr:col>
          <xdr:colOff>0</xdr:colOff>
          <xdr:row>15</xdr:row>
          <xdr:rowOff>0</xdr:rowOff>
        </xdr:to>
        <xdr:sp macro="" textlink="">
          <xdr:nvSpPr>
            <xdr:cNvPr id="1031" name="OptionButton4"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15</xdr:row>
          <xdr:rowOff>0</xdr:rowOff>
        </xdr:from>
        <xdr:to>
          <xdr:col>3</xdr:col>
          <xdr:colOff>0</xdr:colOff>
          <xdr:row>16</xdr:row>
          <xdr:rowOff>0</xdr:rowOff>
        </xdr:to>
        <xdr:sp macro="" textlink="">
          <xdr:nvSpPr>
            <xdr:cNvPr id="1032" name="OptionButton5"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16</xdr:row>
          <xdr:rowOff>0</xdr:rowOff>
        </xdr:from>
        <xdr:to>
          <xdr:col>3</xdr:col>
          <xdr:colOff>0</xdr:colOff>
          <xdr:row>17</xdr:row>
          <xdr:rowOff>0</xdr:rowOff>
        </xdr:to>
        <xdr:sp macro="" textlink="">
          <xdr:nvSpPr>
            <xdr:cNvPr id="1033" name="OptionButton6"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17</xdr:row>
          <xdr:rowOff>0</xdr:rowOff>
        </xdr:from>
        <xdr:to>
          <xdr:col>3</xdr:col>
          <xdr:colOff>0</xdr:colOff>
          <xdr:row>18</xdr:row>
          <xdr:rowOff>0</xdr:rowOff>
        </xdr:to>
        <xdr:sp macro="" textlink="">
          <xdr:nvSpPr>
            <xdr:cNvPr id="1034" name="OptionButton7"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18</xdr:row>
          <xdr:rowOff>0</xdr:rowOff>
        </xdr:from>
        <xdr:to>
          <xdr:col>3</xdr:col>
          <xdr:colOff>0</xdr:colOff>
          <xdr:row>19</xdr:row>
          <xdr:rowOff>0</xdr:rowOff>
        </xdr:to>
        <xdr:sp macro="" textlink="">
          <xdr:nvSpPr>
            <xdr:cNvPr id="1035" name="OptionButton8"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19</xdr:row>
          <xdr:rowOff>0</xdr:rowOff>
        </xdr:from>
        <xdr:to>
          <xdr:col>3</xdr:col>
          <xdr:colOff>0</xdr:colOff>
          <xdr:row>20</xdr:row>
          <xdr:rowOff>0</xdr:rowOff>
        </xdr:to>
        <xdr:sp macro="" textlink="">
          <xdr:nvSpPr>
            <xdr:cNvPr id="1036" name="OptionButton9"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11</xdr:row>
          <xdr:rowOff>9525</xdr:rowOff>
        </xdr:from>
        <xdr:to>
          <xdr:col>4</xdr:col>
          <xdr:colOff>0</xdr:colOff>
          <xdr:row>12</xdr:row>
          <xdr:rowOff>9525</xdr:rowOff>
        </xdr:to>
        <xdr:sp macro="" textlink="">
          <xdr:nvSpPr>
            <xdr:cNvPr id="1037" name="OptionButton10"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12</xdr:row>
          <xdr:rowOff>0</xdr:rowOff>
        </xdr:from>
        <xdr:to>
          <xdr:col>4</xdr:col>
          <xdr:colOff>0</xdr:colOff>
          <xdr:row>13</xdr:row>
          <xdr:rowOff>0</xdr:rowOff>
        </xdr:to>
        <xdr:sp macro="" textlink="">
          <xdr:nvSpPr>
            <xdr:cNvPr id="1038" name="OptionButton11"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13</xdr:row>
          <xdr:rowOff>0</xdr:rowOff>
        </xdr:from>
        <xdr:to>
          <xdr:col>4</xdr:col>
          <xdr:colOff>0</xdr:colOff>
          <xdr:row>14</xdr:row>
          <xdr:rowOff>0</xdr:rowOff>
        </xdr:to>
        <xdr:sp macro="" textlink="">
          <xdr:nvSpPr>
            <xdr:cNvPr id="1039" name="OptionButton12"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14</xdr:row>
          <xdr:rowOff>0</xdr:rowOff>
        </xdr:from>
        <xdr:to>
          <xdr:col>4</xdr:col>
          <xdr:colOff>0</xdr:colOff>
          <xdr:row>15</xdr:row>
          <xdr:rowOff>0</xdr:rowOff>
        </xdr:to>
        <xdr:sp macro="" textlink="">
          <xdr:nvSpPr>
            <xdr:cNvPr id="1040" name="OptionButton13"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0</xdr:rowOff>
        </xdr:from>
        <xdr:to>
          <xdr:col>4</xdr:col>
          <xdr:colOff>0</xdr:colOff>
          <xdr:row>16</xdr:row>
          <xdr:rowOff>0</xdr:rowOff>
        </xdr:to>
        <xdr:sp macro="" textlink="">
          <xdr:nvSpPr>
            <xdr:cNvPr id="1041" name="OptionButton14"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0</xdr:rowOff>
        </xdr:from>
        <xdr:to>
          <xdr:col>4</xdr:col>
          <xdr:colOff>0</xdr:colOff>
          <xdr:row>17</xdr:row>
          <xdr:rowOff>0</xdr:rowOff>
        </xdr:to>
        <xdr:sp macro="" textlink="">
          <xdr:nvSpPr>
            <xdr:cNvPr id="1042" name="OptionButton15"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0</xdr:rowOff>
        </xdr:from>
        <xdr:to>
          <xdr:col>4</xdr:col>
          <xdr:colOff>0</xdr:colOff>
          <xdr:row>18</xdr:row>
          <xdr:rowOff>0</xdr:rowOff>
        </xdr:to>
        <xdr:sp macro="" textlink="">
          <xdr:nvSpPr>
            <xdr:cNvPr id="1043" name="OptionButton16"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18</xdr:row>
          <xdr:rowOff>0</xdr:rowOff>
        </xdr:from>
        <xdr:to>
          <xdr:col>4</xdr:col>
          <xdr:colOff>0</xdr:colOff>
          <xdr:row>19</xdr:row>
          <xdr:rowOff>0</xdr:rowOff>
        </xdr:to>
        <xdr:sp macro="" textlink="">
          <xdr:nvSpPr>
            <xdr:cNvPr id="1044" name="OptionButton17"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20</xdr:row>
          <xdr:rowOff>9525</xdr:rowOff>
        </xdr:from>
        <xdr:to>
          <xdr:col>3</xdr:col>
          <xdr:colOff>0</xdr:colOff>
          <xdr:row>21</xdr:row>
          <xdr:rowOff>9525</xdr:rowOff>
        </xdr:to>
        <xdr:sp macro="" textlink="">
          <xdr:nvSpPr>
            <xdr:cNvPr id="1045" name="OptionButton18"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21</xdr:row>
          <xdr:rowOff>0</xdr:rowOff>
        </xdr:from>
        <xdr:to>
          <xdr:col>3</xdr:col>
          <xdr:colOff>0</xdr:colOff>
          <xdr:row>22</xdr:row>
          <xdr:rowOff>0</xdr:rowOff>
        </xdr:to>
        <xdr:sp macro="" textlink="">
          <xdr:nvSpPr>
            <xdr:cNvPr id="1046" name="OptionButton19"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23</xdr:row>
          <xdr:rowOff>0</xdr:rowOff>
        </xdr:from>
        <xdr:to>
          <xdr:col>3</xdr:col>
          <xdr:colOff>0</xdr:colOff>
          <xdr:row>24</xdr:row>
          <xdr:rowOff>0</xdr:rowOff>
        </xdr:to>
        <xdr:sp macro="" textlink="">
          <xdr:nvSpPr>
            <xdr:cNvPr id="1047" name="OptionButton20"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24</xdr:row>
          <xdr:rowOff>0</xdr:rowOff>
        </xdr:from>
        <xdr:to>
          <xdr:col>3</xdr:col>
          <xdr:colOff>0</xdr:colOff>
          <xdr:row>25</xdr:row>
          <xdr:rowOff>0</xdr:rowOff>
        </xdr:to>
        <xdr:sp macro="" textlink="">
          <xdr:nvSpPr>
            <xdr:cNvPr id="1048" name="OptionButton21"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25</xdr:row>
          <xdr:rowOff>9525</xdr:rowOff>
        </xdr:from>
        <xdr:to>
          <xdr:col>3</xdr:col>
          <xdr:colOff>0</xdr:colOff>
          <xdr:row>26</xdr:row>
          <xdr:rowOff>9525</xdr:rowOff>
        </xdr:to>
        <xdr:sp macro="" textlink="">
          <xdr:nvSpPr>
            <xdr:cNvPr id="1050" name="OptionButton22"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26</xdr:row>
          <xdr:rowOff>0</xdr:rowOff>
        </xdr:from>
        <xdr:to>
          <xdr:col>3</xdr:col>
          <xdr:colOff>0</xdr:colOff>
          <xdr:row>27</xdr:row>
          <xdr:rowOff>0</xdr:rowOff>
        </xdr:to>
        <xdr:sp macro="" textlink="">
          <xdr:nvSpPr>
            <xdr:cNvPr id="1051" name="OptionButton23"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27</xdr:row>
          <xdr:rowOff>0</xdr:rowOff>
        </xdr:from>
        <xdr:to>
          <xdr:col>3</xdr:col>
          <xdr:colOff>0</xdr:colOff>
          <xdr:row>28</xdr:row>
          <xdr:rowOff>0</xdr:rowOff>
        </xdr:to>
        <xdr:sp macro="" textlink="">
          <xdr:nvSpPr>
            <xdr:cNvPr id="1052" name="OptionButton24"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28</xdr:row>
          <xdr:rowOff>0</xdr:rowOff>
        </xdr:from>
        <xdr:to>
          <xdr:col>3</xdr:col>
          <xdr:colOff>0</xdr:colOff>
          <xdr:row>29</xdr:row>
          <xdr:rowOff>0</xdr:rowOff>
        </xdr:to>
        <xdr:sp macro="" textlink="">
          <xdr:nvSpPr>
            <xdr:cNvPr id="1053" name="OptionButton25"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29</xdr:row>
          <xdr:rowOff>0</xdr:rowOff>
        </xdr:from>
        <xdr:to>
          <xdr:col>3</xdr:col>
          <xdr:colOff>0</xdr:colOff>
          <xdr:row>30</xdr:row>
          <xdr:rowOff>0</xdr:rowOff>
        </xdr:to>
        <xdr:sp macro="" textlink="">
          <xdr:nvSpPr>
            <xdr:cNvPr id="1054" name="OptionButton26"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30</xdr:row>
          <xdr:rowOff>0</xdr:rowOff>
        </xdr:from>
        <xdr:to>
          <xdr:col>3</xdr:col>
          <xdr:colOff>0</xdr:colOff>
          <xdr:row>31</xdr:row>
          <xdr:rowOff>0</xdr:rowOff>
        </xdr:to>
        <xdr:sp macro="" textlink="">
          <xdr:nvSpPr>
            <xdr:cNvPr id="1055" name="OptionButton27"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31</xdr:row>
          <xdr:rowOff>0</xdr:rowOff>
        </xdr:from>
        <xdr:to>
          <xdr:col>3</xdr:col>
          <xdr:colOff>0</xdr:colOff>
          <xdr:row>32</xdr:row>
          <xdr:rowOff>0</xdr:rowOff>
        </xdr:to>
        <xdr:sp macro="" textlink="">
          <xdr:nvSpPr>
            <xdr:cNvPr id="1056" name="OptionButton28"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9525</xdr:rowOff>
        </xdr:from>
        <xdr:to>
          <xdr:col>3</xdr:col>
          <xdr:colOff>0</xdr:colOff>
          <xdr:row>33</xdr:row>
          <xdr:rowOff>9525</xdr:rowOff>
        </xdr:to>
        <xdr:sp macro="" textlink="">
          <xdr:nvSpPr>
            <xdr:cNvPr id="1057" name="OptionButton29"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0</xdr:rowOff>
        </xdr:from>
        <xdr:to>
          <xdr:col>3</xdr:col>
          <xdr:colOff>0</xdr:colOff>
          <xdr:row>34</xdr:row>
          <xdr:rowOff>0</xdr:rowOff>
        </xdr:to>
        <xdr:sp macro="" textlink="">
          <xdr:nvSpPr>
            <xdr:cNvPr id="1058" name="OptionButton30"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34</xdr:row>
          <xdr:rowOff>0</xdr:rowOff>
        </xdr:from>
        <xdr:to>
          <xdr:col>3</xdr:col>
          <xdr:colOff>0</xdr:colOff>
          <xdr:row>35</xdr:row>
          <xdr:rowOff>0</xdr:rowOff>
        </xdr:to>
        <xdr:sp macro="" textlink="">
          <xdr:nvSpPr>
            <xdr:cNvPr id="1059" name="OptionButton31"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0</xdr:rowOff>
        </xdr:from>
        <xdr:to>
          <xdr:col>3</xdr:col>
          <xdr:colOff>0</xdr:colOff>
          <xdr:row>36</xdr:row>
          <xdr:rowOff>0</xdr:rowOff>
        </xdr:to>
        <xdr:sp macro="" textlink="">
          <xdr:nvSpPr>
            <xdr:cNvPr id="1060" name="OptionButton32"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0</xdr:rowOff>
        </xdr:from>
        <xdr:to>
          <xdr:col>3</xdr:col>
          <xdr:colOff>0</xdr:colOff>
          <xdr:row>37</xdr:row>
          <xdr:rowOff>0</xdr:rowOff>
        </xdr:to>
        <xdr:sp macro="" textlink="">
          <xdr:nvSpPr>
            <xdr:cNvPr id="1061" name="OptionButton33"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37</xdr:row>
          <xdr:rowOff>0</xdr:rowOff>
        </xdr:from>
        <xdr:to>
          <xdr:col>3</xdr:col>
          <xdr:colOff>0</xdr:colOff>
          <xdr:row>38</xdr:row>
          <xdr:rowOff>0</xdr:rowOff>
        </xdr:to>
        <xdr:sp macro="" textlink="">
          <xdr:nvSpPr>
            <xdr:cNvPr id="1062" name="OptionButton34"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9525</xdr:rowOff>
        </xdr:from>
        <xdr:to>
          <xdr:col>3</xdr:col>
          <xdr:colOff>0</xdr:colOff>
          <xdr:row>42</xdr:row>
          <xdr:rowOff>9525</xdr:rowOff>
        </xdr:to>
        <xdr:sp macro="" textlink="">
          <xdr:nvSpPr>
            <xdr:cNvPr id="1063" name="OptionButton35"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42</xdr:row>
          <xdr:rowOff>0</xdr:rowOff>
        </xdr:from>
        <xdr:to>
          <xdr:col>3</xdr:col>
          <xdr:colOff>0</xdr:colOff>
          <xdr:row>43</xdr:row>
          <xdr:rowOff>0</xdr:rowOff>
        </xdr:to>
        <xdr:sp macro="" textlink="">
          <xdr:nvSpPr>
            <xdr:cNvPr id="1064" name="OptionButton36"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0</xdr:rowOff>
        </xdr:from>
        <xdr:to>
          <xdr:col>3</xdr:col>
          <xdr:colOff>0</xdr:colOff>
          <xdr:row>44</xdr:row>
          <xdr:rowOff>0</xdr:rowOff>
        </xdr:to>
        <xdr:sp macro="" textlink="">
          <xdr:nvSpPr>
            <xdr:cNvPr id="1065" name="OptionButton37"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0</xdr:rowOff>
        </xdr:from>
        <xdr:to>
          <xdr:col>3</xdr:col>
          <xdr:colOff>0</xdr:colOff>
          <xdr:row>45</xdr:row>
          <xdr:rowOff>0</xdr:rowOff>
        </xdr:to>
        <xdr:sp macro="" textlink="">
          <xdr:nvSpPr>
            <xdr:cNvPr id="1066" name="OptionButton38"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46</xdr:row>
          <xdr:rowOff>9525</xdr:rowOff>
        </xdr:from>
        <xdr:to>
          <xdr:col>3</xdr:col>
          <xdr:colOff>0</xdr:colOff>
          <xdr:row>47</xdr:row>
          <xdr:rowOff>9525</xdr:rowOff>
        </xdr:to>
        <xdr:sp macro="" textlink="">
          <xdr:nvSpPr>
            <xdr:cNvPr id="1067" name="OptionButton39"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47</xdr:row>
          <xdr:rowOff>0</xdr:rowOff>
        </xdr:from>
        <xdr:to>
          <xdr:col>3</xdr:col>
          <xdr:colOff>0</xdr:colOff>
          <xdr:row>48</xdr:row>
          <xdr:rowOff>0</xdr:rowOff>
        </xdr:to>
        <xdr:sp macro="" textlink="">
          <xdr:nvSpPr>
            <xdr:cNvPr id="1068" name="OptionButton40"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48</xdr:row>
          <xdr:rowOff>0</xdr:rowOff>
        </xdr:from>
        <xdr:to>
          <xdr:col>3</xdr:col>
          <xdr:colOff>0</xdr:colOff>
          <xdr:row>49</xdr:row>
          <xdr:rowOff>0</xdr:rowOff>
        </xdr:to>
        <xdr:sp macro="" textlink="">
          <xdr:nvSpPr>
            <xdr:cNvPr id="1069" name="OptionButton41"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49</xdr:row>
          <xdr:rowOff>0</xdr:rowOff>
        </xdr:from>
        <xdr:to>
          <xdr:col>3</xdr:col>
          <xdr:colOff>0</xdr:colOff>
          <xdr:row>50</xdr:row>
          <xdr:rowOff>0</xdr:rowOff>
        </xdr:to>
        <xdr:sp macro="" textlink="">
          <xdr:nvSpPr>
            <xdr:cNvPr id="1070" name="OptionButton42"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50</xdr:row>
          <xdr:rowOff>0</xdr:rowOff>
        </xdr:from>
        <xdr:to>
          <xdr:col>3</xdr:col>
          <xdr:colOff>0</xdr:colOff>
          <xdr:row>51</xdr:row>
          <xdr:rowOff>0</xdr:rowOff>
        </xdr:to>
        <xdr:sp macro="" textlink="">
          <xdr:nvSpPr>
            <xdr:cNvPr id="1071" name="OptionButton43"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51</xdr:row>
          <xdr:rowOff>9525</xdr:rowOff>
        </xdr:from>
        <xdr:to>
          <xdr:col>3</xdr:col>
          <xdr:colOff>0</xdr:colOff>
          <xdr:row>52</xdr:row>
          <xdr:rowOff>9525</xdr:rowOff>
        </xdr:to>
        <xdr:sp macro="" textlink="">
          <xdr:nvSpPr>
            <xdr:cNvPr id="1073" name="OptionButton44"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52</xdr:row>
          <xdr:rowOff>0</xdr:rowOff>
        </xdr:from>
        <xdr:to>
          <xdr:col>3</xdr:col>
          <xdr:colOff>0</xdr:colOff>
          <xdr:row>53</xdr:row>
          <xdr:rowOff>0</xdr:rowOff>
        </xdr:to>
        <xdr:sp macro="" textlink="">
          <xdr:nvSpPr>
            <xdr:cNvPr id="1074" name="OptionButton45"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53</xdr:row>
          <xdr:rowOff>0</xdr:rowOff>
        </xdr:from>
        <xdr:to>
          <xdr:col>3</xdr:col>
          <xdr:colOff>0</xdr:colOff>
          <xdr:row>54</xdr:row>
          <xdr:rowOff>0</xdr:rowOff>
        </xdr:to>
        <xdr:sp macro="" textlink="">
          <xdr:nvSpPr>
            <xdr:cNvPr id="1075" name="OptionButton46"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22</xdr:row>
          <xdr:rowOff>0</xdr:rowOff>
        </xdr:from>
        <xdr:to>
          <xdr:col>3</xdr:col>
          <xdr:colOff>9525</xdr:colOff>
          <xdr:row>23</xdr:row>
          <xdr:rowOff>0</xdr:rowOff>
        </xdr:to>
        <xdr:sp macro="" textlink="">
          <xdr:nvSpPr>
            <xdr:cNvPr id="1076" name="OptionButton47"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2D49CE0-B1D7-4133-BE24-C50CFB7050BA}" name="通貨" displayName="通貨" ref="A2:A20" totalsRowShown="0" headerRowDxfId="29" dataDxfId="28">
  <autoFilter ref="A2:A20" xr:uid="{92D49CE0-B1D7-4133-BE24-C50CFB7050BA}"/>
  <tableColumns count="1">
    <tableColumn id="1" xr3:uid="{271CA4BF-DF87-4A1A-933C-AAB95EF7156B}" name="通貨" dataDxfId="27"/>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0C1C36C-D19C-4FC6-9A21-5958CB224B5C}" name="為替レート" displayName="為替レート" ref="C2:E20" totalsRowShown="0" headerRowDxfId="26" dataDxfId="25">
  <autoFilter ref="C2:E20" xr:uid="{90C1C36C-D19C-4FC6-9A21-5958CB224B5C}"/>
  <tableColumns count="3">
    <tableColumn id="1" xr3:uid="{95E0A2B2-E8CC-4B1C-A4F3-623C03116424}" name="通貨" dataDxfId="24"/>
    <tableColumn id="2" xr3:uid="{37912D62-8DA4-4980-8C34-7403AAEC5A6C}" name="1USD当たり" dataDxfId="23"/>
    <tableColumn id="3" xr3:uid="{F5AF2258-6684-43AB-A526-2916719CCE2A}" name="100JPY当たり" dataDxfId="22"/>
  </tableColumns>
  <tableStyleInfo name="TableStyleMedium4" showFirstColumn="0" showLastColumn="0" showRowStripes="1" showColumnStripes="0"/>
</table>
</file>

<file path=xl/theme/theme1.xml><?xml version="1.0" encoding="utf-8"?>
<a:theme xmlns:a="http://schemas.openxmlformats.org/drawingml/2006/main" name="Office テーマ">
  <a:themeElements>
    <a:clrScheme name="RIコーポレートサイト">
      <a:dk1>
        <a:srgbClr val="000000"/>
      </a:dk1>
      <a:lt1>
        <a:sysClr val="window" lastClr="FFFFFF"/>
      </a:lt1>
      <a:dk2>
        <a:srgbClr val="A5A5A5"/>
      </a:dk2>
      <a:lt2>
        <a:srgbClr val="E7E6E6"/>
      </a:lt2>
      <a:accent1>
        <a:srgbClr val="0C419A"/>
      </a:accent1>
      <a:accent2>
        <a:srgbClr val="FF8600"/>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nsulting@relo.jp" TargetMode="External"/></Relationships>
</file>

<file path=xl/worksheets/_rels/sheet2.xml.rels><?xml version="1.0" encoding="UTF-8" standalone="yes"?>
<Relationships xmlns="http://schemas.openxmlformats.org/package/2006/relationships"><Relationship Id="rId26" Type="http://schemas.openxmlformats.org/officeDocument/2006/relationships/control" Target="../activeX/activeX12.xml"/><Relationship Id="rId21" Type="http://schemas.openxmlformats.org/officeDocument/2006/relationships/image" Target="../media/image10.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3.emf"/><Relationship Id="rId50" Type="http://schemas.openxmlformats.org/officeDocument/2006/relationships/control" Target="../activeX/activeX24.xml"/><Relationship Id="rId55" Type="http://schemas.openxmlformats.org/officeDocument/2006/relationships/image" Target="../media/image27.emf"/><Relationship Id="rId63" Type="http://schemas.openxmlformats.org/officeDocument/2006/relationships/image" Target="../media/image31.emf"/><Relationship Id="rId68" Type="http://schemas.openxmlformats.org/officeDocument/2006/relationships/control" Target="../activeX/activeX33.xml"/><Relationship Id="rId76" Type="http://schemas.openxmlformats.org/officeDocument/2006/relationships/control" Target="../activeX/activeX37.xml"/><Relationship Id="rId84" Type="http://schemas.openxmlformats.org/officeDocument/2006/relationships/control" Target="../activeX/activeX41.xml"/><Relationship Id="rId89" Type="http://schemas.openxmlformats.org/officeDocument/2006/relationships/image" Target="../media/image44.emf"/><Relationship Id="rId97" Type="http://schemas.openxmlformats.org/officeDocument/2006/relationships/image" Target="../media/image48.emf"/><Relationship Id="rId7" Type="http://schemas.openxmlformats.org/officeDocument/2006/relationships/image" Target="../media/image3.emf"/><Relationship Id="rId71" Type="http://schemas.openxmlformats.org/officeDocument/2006/relationships/image" Target="../media/image35.emf"/><Relationship Id="rId92" Type="http://schemas.openxmlformats.org/officeDocument/2006/relationships/control" Target="../activeX/activeX45.xml"/><Relationship Id="rId2" Type="http://schemas.openxmlformats.org/officeDocument/2006/relationships/drawing" Target="../drawings/drawing2.xml"/><Relationship Id="rId16" Type="http://schemas.openxmlformats.org/officeDocument/2006/relationships/control" Target="../activeX/activeX7.xml"/><Relationship Id="rId29" Type="http://schemas.openxmlformats.org/officeDocument/2006/relationships/image" Target="../media/image14.emf"/><Relationship Id="rId11" Type="http://schemas.openxmlformats.org/officeDocument/2006/relationships/image" Target="../media/image5.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8.emf"/><Relationship Id="rId40" Type="http://schemas.openxmlformats.org/officeDocument/2006/relationships/control" Target="../activeX/activeX19.xml"/><Relationship Id="rId45" Type="http://schemas.openxmlformats.org/officeDocument/2006/relationships/image" Target="../media/image22.emf"/><Relationship Id="rId53" Type="http://schemas.openxmlformats.org/officeDocument/2006/relationships/image" Target="../media/image26.emf"/><Relationship Id="rId58" Type="http://schemas.openxmlformats.org/officeDocument/2006/relationships/control" Target="../activeX/activeX28.xml"/><Relationship Id="rId66" Type="http://schemas.openxmlformats.org/officeDocument/2006/relationships/control" Target="../activeX/activeX32.xml"/><Relationship Id="rId74" Type="http://schemas.openxmlformats.org/officeDocument/2006/relationships/control" Target="../activeX/activeX36.xml"/><Relationship Id="rId79" Type="http://schemas.openxmlformats.org/officeDocument/2006/relationships/image" Target="../media/image39.emf"/><Relationship Id="rId87" Type="http://schemas.openxmlformats.org/officeDocument/2006/relationships/image" Target="../media/image43.emf"/><Relationship Id="rId5" Type="http://schemas.openxmlformats.org/officeDocument/2006/relationships/image" Target="../media/image2.emf"/><Relationship Id="rId61" Type="http://schemas.openxmlformats.org/officeDocument/2006/relationships/image" Target="../media/image30.emf"/><Relationship Id="rId82" Type="http://schemas.openxmlformats.org/officeDocument/2006/relationships/control" Target="../activeX/activeX40.xml"/><Relationship Id="rId90" Type="http://schemas.openxmlformats.org/officeDocument/2006/relationships/control" Target="../activeX/activeX44.xml"/><Relationship Id="rId95" Type="http://schemas.openxmlformats.org/officeDocument/2006/relationships/image" Target="../media/image47.emf"/><Relationship Id="rId19" Type="http://schemas.openxmlformats.org/officeDocument/2006/relationships/image" Target="../media/image9.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3.emf"/><Relationship Id="rId30" Type="http://schemas.openxmlformats.org/officeDocument/2006/relationships/control" Target="../activeX/activeX14.xml"/><Relationship Id="rId35" Type="http://schemas.openxmlformats.org/officeDocument/2006/relationships/image" Target="../media/image17.emf"/><Relationship Id="rId43" Type="http://schemas.openxmlformats.org/officeDocument/2006/relationships/image" Target="../media/image21.emf"/><Relationship Id="rId48" Type="http://schemas.openxmlformats.org/officeDocument/2006/relationships/control" Target="../activeX/activeX23.xml"/><Relationship Id="rId56" Type="http://schemas.openxmlformats.org/officeDocument/2006/relationships/control" Target="../activeX/activeX27.xml"/><Relationship Id="rId64" Type="http://schemas.openxmlformats.org/officeDocument/2006/relationships/control" Target="../activeX/activeX31.xml"/><Relationship Id="rId69" Type="http://schemas.openxmlformats.org/officeDocument/2006/relationships/image" Target="../media/image34.emf"/><Relationship Id="rId77" Type="http://schemas.openxmlformats.org/officeDocument/2006/relationships/image" Target="../media/image38.emf"/><Relationship Id="rId8" Type="http://schemas.openxmlformats.org/officeDocument/2006/relationships/control" Target="../activeX/activeX3.xml"/><Relationship Id="rId51" Type="http://schemas.openxmlformats.org/officeDocument/2006/relationships/image" Target="../media/image25.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2.emf"/><Relationship Id="rId93" Type="http://schemas.openxmlformats.org/officeDocument/2006/relationships/image" Target="../media/image46.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8.emf"/><Relationship Id="rId25" Type="http://schemas.openxmlformats.org/officeDocument/2006/relationships/image" Target="../media/image12.emf"/><Relationship Id="rId33" Type="http://schemas.openxmlformats.org/officeDocument/2006/relationships/image" Target="../media/image16.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9.emf"/><Relationship Id="rId67" Type="http://schemas.openxmlformats.org/officeDocument/2006/relationships/image" Target="../media/image33.emf"/><Relationship Id="rId20" Type="http://schemas.openxmlformats.org/officeDocument/2006/relationships/control" Target="../activeX/activeX9.xml"/><Relationship Id="rId41" Type="http://schemas.openxmlformats.org/officeDocument/2006/relationships/image" Target="../media/image20.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7.emf"/><Relationship Id="rId83" Type="http://schemas.openxmlformats.org/officeDocument/2006/relationships/image" Target="../media/image41.emf"/><Relationship Id="rId88" Type="http://schemas.openxmlformats.org/officeDocument/2006/relationships/control" Target="../activeX/activeX43.xml"/><Relationship Id="rId91" Type="http://schemas.openxmlformats.org/officeDocument/2006/relationships/image" Target="../media/image45.emf"/><Relationship Id="rId96" Type="http://schemas.openxmlformats.org/officeDocument/2006/relationships/control" Target="../activeX/activeX47.xml"/><Relationship Id="rId1" Type="http://schemas.openxmlformats.org/officeDocument/2006/relationships/printerSettings" Target="../printerSettings/printerSettings2.bin"/><Relationship Id="rId6" Type="http://schemas.openxmlformats.org/officeDocument/2006/relationships/control" Target="../activeX/activeX2.xml"/><Relationship Id="rId15" Type="http://schemas.openxmlformats.org/officeDocument/2006/relationships/image" Target="../media/image7.emf"/><Relationship Id="rId23" Type="http://schemas.openxmlformats.org/officeDocument/2006/relationships/image" Target="../media/image11.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4.emf"/><Relationship Id="rId57" Type="http://schemas.openxmlformats.org/officeDocument/2006/relationships/image" Target="../media/image28.emf"/><Relationship Id="rId10" Type="http://schemas.openxmlformats.org/officeDocument/2006/relationships/control" Target="../activeX/activeX4.xml"/><Relationship Id="rId31" Type="http://schemas.openxmlformats.org/officeDocument/2006/relationships/image" Target="../media/image15.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2.emf"/><Relationship Id="rId73" Type="http://schemas.openxmlformats.org/officeDocument/2006/relationships/image" Target="../media/image36.emf"/><Relationship Id="rId78" Type="http://schemas.openxmlformats.org/officeDocument/2006/relationships/control" Target="../activeX/activeX38.xml"/><Relationship Id="rId81" Type="http://schemas.openxmlformats.org/officeDocument/2006/relationships/image" Target="../media/image40.emf"/><Relationship Id="rId86" Type="http://schemas.openxmlformats.org/officeDocument/2006/relationships/control" Target="../activeX/activeX42.xml"/><Relationship Id="rId94" Type="http://schemas.openxmlformats.org/officeDocument/2006/relationships/control" Target="../activeX/activeX46.xml"/><Relationship Id="rId4" Type="http://schemas.openxmlformats.org/officeDocument/2006/relationships/control" Target="../activeX/activeX1.xml"/><Relationship Id="rId9" Type="http://schemas.openxmlformats.org/officeDocument/2006/relationships/image" Target="../media/image4.emf"/><Relationship Id="rId13" Type="http://schemas.openxmlformats.org/officeDocument/2006/relationships/image" Target="../media/image6.emf"/><Relationship Id="rId18" Type="http://schemas.openxmlformats.org/officeDocument/2006/relationships/control" Target="../activeX/activeX8.xml"/><Relationship Id="rId39" Type="http://schemas.openxmlformats.org/officeDocument/2006/relationships/image" Target="../media/image19.emf"/></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BF183-0276-4545-9FB2-AF6C6975882B}">
  <sheetPr codeName="Sheet2"/>
  <dimension ref="A1:M113"/>
  <sheetViews>
    <sheetView showGridLines="0" showRowColHeaders="0" tabSelected="1" zoomScaleNormal="100" zoomScaleSheetLayoutView="90" workbookViewId="0">
      <selection activeCell="B2" sqref="B2"/>
    </sheetView>
  </sheetViews>
  <sheetFormatPr defaultColWidth="0" defaultRowHeight="14.25" zeroHeight="1" x14ac:dyDescent="0.25"/>
  <cols>
    <col min="1" max="1" width="1.625" customWidth="1"/>
    <col min="2" max="2" width="18.625" customWidth="1"/>
    <col min="3" max="3" width="2.625" customWidth="1"/>
    <col min="4" max="5" width="9" customWidth="1"/>
    <col min="6" max="11" width="8.625" customWidth="1"/>
    <col min="12" max="12" width="1.625" customWidth="1"/>
    <col min="13" max="13" width="8.625" hidden="1" customWidth="1"/>
    <col min="14" max="16384" width="9" hidden="1"/>
  </cols>
  <sheetData>
    <row r="1" spans="2:11" ht="6" customHeight="1" x14ac:dyDescent="0.25"/>
    <row r="2" spans="2:11" ht="19.5" x14ac:dyDescent="0.25">
      <c r="B2" s="62" t="s">
        <v>181</v>
      </c>
    </row>
    <row r="3" spans="2:11" x14ac:dyDescent="0.25"/>
    <row r="4" spans="2:11" x14ac:dyDescent="0.25">
      <c r="B4" s="64" t="s">
        <v>201</v>
      </c>
      <c r="C4" s="64"/>
      <c r="D4" s="64"/>
      <c r="E4" s="64"/>
      <c r="F4" s="64"/>
      <c r="G4" s="64"/>
      <c r="H4" s="64"/>
      <c r="I4" s="64"/>
      <c r="J4" s="64"/>
      <c r="K4" s="64"/>
    </row>
    <row r="5" spans="2:11" ht="7.5" customHeight="1" x14ac:dyDescent="0.25"/>
    <row r="6" spans="2:11" ht="16.5" x14ac:dyDescent="0.25">
      <c r="B6" t="s">
        <v>182</v>
      </c>
    </row>
    <row r="7" spans="2:11" x14ac:dyDescent="0.25">
      <c r="B7" t="s">
        <v>207</v>
      </c>
    </row>
    <row r="8" spans="2:11" x14ac:dyDescent="0.25"/>
    <row r="9" spans="2:11" x14ac:dyDescent="0.25"/>
    <row r="10" spans="2:11" x14ac:dyDescent="0.25"/>
    <row r="11" spans="2:11" x14ac:dyDescent="0.25"/>
    <row r="12" spans="2:11" x14ac:dyDescent="0.25"/>
    <row r="13" spans="2:11" x14ac:dyDescent="0.25"/>
    <row r="14" spans="2:11" x14ac:dyDescent="0.25">
      <c r="B14" s="86"/>
    </row>
    <row r="15" spans="2:11" ht="16.5" x14ac:dyDescent="0.25">
      <c r="D15" s="43" t="s">
        <v>261</v>
      </c>
    </row>
    <row r="16" spans="2:11" x14ac:dyDescent="0.25">
      <c r="D16" s="59"/>
    </row>
    <row r="17" spans="2:11" ht="16.5" x14ac:dyDescent="0.25">
      <c r="D17" s="87"/>
      <c r="E17" s="70" t="s">
        <v>260</v>
      </c>
    </row>
    <row r="18" spans="2:11" x14ac:dyDescent="0.25">
      <c r="D18" s="85"/>
    </row>
    <row r="19" spans="2:11" x14ac:dyDescent="0.25">
      <c r="B19" s="88" t="s">
        <v>263</v>
      </c>
      <c r="D19" s="85"/>
    </row>
    <row r="20" spans="2:11" x14ac:dyDescent="0.25">
      <c r="D20" s="85"/>
    </row>
    <row r="21" spans="2:11" x14ac:dyDescent="0.25">
      <c r="D21" s="85"/>
    </row>
    <row r="22" spans="2:11" ht="16.5" x14ac:dyDescent="0.25">
      <c r="D22" s="43" t="s">
        <v>262</v>
      </c>
    </row>
    <row r="23" spans="2:11" x14ac:dyDescent="0.25"/>
    <row r="24" spans="2:11" x14ac:dyDescent="0.25">
      <c r="D24" s="59" t="s">
        <v>208</v>
      </c>
    </row>
    <row r="25" spans="2:11" x14ac:dyDescent="0.25">
      <c r="D25" s="59" t="s">
        <v>209</v>
      </c>
    </row>
    <row r="26" spans="2:11" x14ac:dyDescent="0.25">
      <c r="D26" s="97" t="s">
        <v>210</v>
      </c>
    </row>
    <row r="27" spans="2:11" x14ac:dyDescent="0.25"/>
    <row r="28" spans="2:11" x14ac:dyDescent="0.25">
      <c r="D28" s="59"/>
    </row>
    <row r="29" spans="2:11" x14ac:dyDescent="0.25"/>
    <row r="30" spans="2:11" x14ac:dyDescent="0.25">
      <c r="B30" s="69" t="s">
        <v>203</v>
      </c>
      <c r="C30" s="64"/>
      <c r="D30" s="64"/>
      <c r="E30" s="64"/>
      <c r="F30" s="64"/>
      <c r="G30" s="64"/>
      <c r="H30" s="64"/>
      <c r="I30" s="64"/>
      <c r="J30" s="64"/>
      <c r="K30" s="64"/>
    </row>
    <row r="31" spans="2:11" ht="7.5" customHeight="1" x14ac:dyDescent="0.25"/>
    <row r="32" spans="2:11" x14ac:dyDescent="0.25">
      <c r="B32" t="s">
        <v>272</v>
      </c>
    </row>
    <row r="33" spans="2:5" x14ac:dyDescent="0.25">
      <c r="B33" s="13" t="s">
        <v>206</v>
      </c>
    </row>
    <row r="34" spans="2:5" x14ac:dyDescent="0.25"/>
    <row r="35" spans="2:5" x14ac:dyDescent="0.25">
      <c r="B35" t="s">
        <v>50</v>
      </c>
      <c r="E35" s="42" t="s">
        <v>51</v>
      </c>
    </row>
    <row r="36" spans="2:5" x14ac:dyDescent="0.25">
      <c r="B36" s="59" t="s">
        <v>183</v>
      </c>
      <c r="E36" s="59" t="s">
        <v>167</v>
      </c>
    </row>
    <row r="37" spans="2:5" x14ac:dyDescent="0.25">
      <c r="B37" s="59" t="s">
        <v>184</v>
      </c>
      <c r="E37" s="59" t="s">
        <v>169</v>
      </c>
    </row>
    <row r="38" spans="2:5" x14ac:dyDescent="0.25">
      <c r="B38" s="59" t="s">
        <v>188</v>
      </c>
      <c r="E38" s="59" t="s">
        <v>171</v>
      </c>
    </row>
    <row r="39" spans="2:5" x14ac:dyDescent="0.25">
      <c r="B39" s="59" t="s">
        <v>189</v>
      </c>
      <c r="E39" s="59" t="s">
        <v>173</v>
      </c>
    </row>
    <row r="40" spans="2:5" x14ac:dyDescent="0.25">
      <c r="B40" s="59" t="s">
        <v>185</v>
      </c>
      <c r="E40" s="42"/>
    </row>
    <row r="41" spans="2:5" x14ac:dyDescent="0.25">
      <c r="B41" s="59" t="s">
        <v>152</v>
      </c>
      <c r="E41" s="42" t="s">
        <v>187</v>
      </c>
    </row>
    <row r="42" spans="2:5" x14ac:dyDescent="0.25">
      <c r="B42" s="59" t="s">
        <v>154</v>
      </c>
      <c r="E42" s="59" t="s">
        <v>199</v>
      </c>
    </row>
    <row r="43" spans="2:5" x14ac:dyDescent="0.25">
      <c r="B43" s="59" t="s">
        <v>157</v>
      </c>
      <c r="E43" s="59" t="s">
        <v>175</v>
      </c>
    </row>
    <row r="44" spans="2:5" x14ac:dyDescent="0.25">
      <c r="B44" s="59" t="s">
        <v>159</v>
      </c>
      <c r="E44" s="59" t="s">
        <v>200</v>
      </c>
    </row>
    <row r="45" spans="2:5" x14ac:dyDescent="0.25">
      <c r="B45" s="59" t="s">
        <v>161</v>
      </c>
      <c r="E45" s="59" t="s">
        <v>177</v>
      </c>
    </row>
    <row r="46" spans="2:5" x14ac:dyDescent="0.25">
      <c r="B46" s="59" t="s">
        <v>186</v>
      </c>
      <c r="E46" s="59" t="s">
        <v>179</v>
      </c>
    </row>
    <row r="47" spans="2:5" x14ac:dyDescent="0.25">
      <c r="B47" s="59" t="s">
        <v>190</v>
      </c>
    </row>
    <row r="48" spans="2:5" x14ac:dyDescent="0.25">
      <c r="B48" s="59" t="s">
        <v>165</v>
      </c>
    </row>
    <row r="49" spans="2:11" x14ac:dyDescent="0.25">
      <c r="B49" s="59"/>
    </row>
    <row r="50" spans="2:11" x14ac:dyDescent="0.25"/>
    <row r="51" spans="2:11" x14ac:dyDescent="0.25"/>
    <row r="52" spans="2:11" x14ac:dyDescent="0.25">
      <c r="B52" s="69" t="s">
        <v>268</v>
      </c>
      <c r="C52" s="64"/>
      <c r="D52" s="64"/>
      <c r="E52" s="64"/>
      <c r="F52" s="64"/>
      <c r="G52" s="64"/>
      <c r="H52" s="64"/>
      <c r="I52" s="64"/>
      <c r="J52" s="64"/>
      <c r="K52" s="64"/>
    </row>
    <row r="53" spans="2:11" ht="7.5" customHeight="1" x14ac:dyDescent="0.25"/>
    <row r="54" spans="2:11" x14ac:dyDescent="0.25">
      <c r="B54" t="s">
        <v>269</v>
      </c>
    </row>
    <row r="55" spans="2:11" ht="7.5" customHeight="1" x14ac:dyDescent="0.25"/>
    <row r="56" spans="2:11" x14ac:dyDescent="0.25">
      <c r="B56" s="70" t="s">
        <v>270</v>
      </c>
    </row>
    <row r="57" spans="2:11" x14ac:dyDescent="0.25">
      <c r="B57" s="70" t="s">
        <v>271</v>
      </c>
    </row>
    <row r="58" spans="2:11" x14ac:dyDescent="0.25"/>
    <row r="59" spans="2:11" x14ac:dyDescent="0.25">
      <c r="B59" t="s">
        <v>205</v>
      </c>
    </row>
    <row r="60" spans="2:11" x14ac:dyDescent="0.25">
      <c r="B60" t="s">
        <v>265</v>
      </c>
    </row>
    <row r="61" spans="2:11" x14ac:dyDescent="0.25"/>
    <row r="62" spans="2:11" x14ac:dyDescent="0.25">
      <c r="B62" t="s">
        <v>264</v>
      </c>
    </row>
    <row r="63" spans="2:11" x14ac:dyDescent="0.25"/>
    <row r="64" spans="2:11" x14ac:dyDescent="0.25">
      <c r="B64" t="s">
        <v>266</v>
      </c>
    </row>
    <row r="65" spans="2:11" x14ac:dyDescent="0.25">
      <c r="B65" t="s">
        <v>267</v>
      </c>
    </row>
    <row r="66" spans="2:11" x14ac:dyDescent="0.25"/>
    <row r="67" spans="2:11" x14ac:dyDescent="0.25"/>
    <row r="68" spans="2:11" x14ac:dyDescent="0.25"/>
    <row r="69" spans="2:11" x14ac:dyDescent="0.25">
      <c r="B69" s="64" t="s">
        <v>117</v>
      </c>
      <c r="C69" s="64"/>
      <c r="D69" s="64"/>
      <c r="E69" s="64"/>
      <c r="F69" s="64"/>
      <c r="G69" s="64"/>
      <c r="H69" s="64"/>
      <c r="I69" s="64"/>
      <c r="J69" s="64"/>
      <c r="K69" s="64"/>
    </row>
    <row r="70" spans="2:11" ht="7.5" customHeight="1" x14ac:dyDescent="0.25"/>
    <row r="71" spans="2:11" ht="16.5" x14ac:dyDescent="0.25">
      <c r="B71" s="68" t="s">
        <v>118</v>
      </c>
      <c r="C71" s="58"/>
    </row>
    <row r="72" spans="2:11" ht="7.5" customHeight="1" x14ac:dyDescent="0.25"/>
    <row r="73" spans="2:11" x14ac:dyDescent="0.25">
      <c r="B73" t="s">
        <v>75</v>
      </c>
      <c r="D73" s="71" t="str">
        <f>貴社名</f>
        <v>未回答</v>
      </c>
    </row>
    <row r="74" spans="2:11" x14ac:dyDescent="0.25">
      <c r="B74" t="s">
        <v>76</v>
      </c>
      <c r="D74" s="71" t="str">
        <f>氏名</f>
        <v>未回答</v>
      </c>
    </row>
    <row r="75" spans="2:11" x14ac:dyDescent="0.25">
      <c r="B75" t="s">
        <v>77</v>
      </c>
      <c r="D75" s="71" t="str">
        <f>所属部署</f>
        <v>未回答</v>
      </c>
    </row>
    <row r="76" spans="2:11" x14ac:dyDescent="0.25">
      <c r="B76" t="s">
        <v>78</v>
      </c>
      <c r="D76" s="71" t="str">
        <f>電話番号</f>
        <v>未回答</v>
      </c>
    </row>
    <row r="77" spans="2:11" x14ac:dyDescent="0.25">
      <c r="B77" t="s">
        <v>79</v>
      </c>
      <c r="D77" s="71" t="str">
        <f>メールアドレス</f>
        <v>未回答</v>
      </c>
    </row>
    <row r="78" spans="2:11" x14ac:dyDescent="0.25">
      <c r="B78" t="s">
        <v>10</v>
      </c>
      <c r="D78" s="71" t="str">
        <f>業種</f>
        <v>未回答</v>
      </c>
    </row>
    <row r="79" spans="2:11" x14ac:dyDescent="0.25">
      <c r="B79" t="s">
        <v>88</v>
      </c>
      <c r="D79" s="71" t="str">
        <f>駐在員数</f>
        <v>未回答</v>
      </c>
    </row>
    <row r="80" spans="2:11" x14ac:dyDescent="0.25">
      <c r="B80" t="s">
        <v>119</v>
      </c>
      <c r="D80" s="71" t="str">
        <f>従業員数連結</f>
        <v>未回答</v>
      </c>
    </row>
    <row r="81" spans="2:9" x14ac:dyDescent="0.25">
      <c r="B81" t="s">
        <v>120</v>
      </c>
      <c r="D81" s="71" t="str">
        <f>従業員数単体</f>
        <v>未回答</v>
      </c>
    </row>
    <row r="82" spans="2:9" x14ac:dyDescent="0.25">
      <c r="B82" t="s">
        <v>121</v>
      </c>
      <c r="D82" s="71" t="str">
        <f>給与計算方法</f>
        <v>未回答</v>
      </c>
    </row>
    <row r="83" spans="2:9" x14ac:dyDescent="0.25">
      <c r="B83" t="s">
        <v>113</v>
      </c>
      <c r="D83" s="71" t="str">
        <f>データプロバイダー</f>
        <v>未回答</v>
      </c>
    </row>
    <row r="84" spans="2:9" x14ac:dyDescent="0.25">
      <c r="B84" t="s">
        <v>42</v>
      </c>
      <c r="D84" s="71" t="str">
        <f>賞与の取り扱い</f>
        <v>未回答</v>
      </c>
    </row>
    <row r="85" spans="2:9" x14ac:dyDescent="0.25"/>
    <row r="86" spans="2:9" ht="16.5" x14ac:dyDescent="0.25">
      <c r="B86" s="68" t="s">
        <v>143</v>
      </c>
    </row>
    <row r="87" spans="2:9" ht="7.5" customHeight="1" x14ac:dyDescent="0.25"/>
    <row r="88" spans="2:9" ht="28.5" x14ac:dyDescent="0.25">
      <c r="B88" s="60" t="s">
        <v>122</v>
      </c>
      <c r="C88" s="60" t="s">
        <v>123</v>
      </c>
      <c r="D88" s="60"/>
      <c r="E88" s="60"/>
      <c r="F88" s="60" t="s">
        <v>144</v>
      </c>
      <c r="G88" s="67" t="s">
        <v>202</v>
      </c>
      <c r="H88" s="60" t="s">
        <v>145</v>
      </c>
      <c r="I88" s="60" t="s">
        <v>46</v>
      </c>
    </row>
    <row r="89" spans="2:9" x14ac:dyDescent="0.25">
      <c r="B89" t="s">
        <v>2</v>
      </c>
      <c r="C89" t="s">
        <v>124</v>
      </c>
      <c r="D89" s="63"/>
      <c r="E89" s="63"/>
      <c r="F89" s="72" t="str">
        <f t="shared" ref="F89:F110" si="0">IF(I89=0,"-","●")</f>
        <v>-</v>
      </c>
      <c r="G89" s="71">
        <f>COUNTIF(②給与情報!Z7:Z9,"&gt;0")</f>
        <v>0</v>
      </c>
      <c r="H89" s="71">
        <f>COUNTIF(②給与情報!Z10:Z12,"&gt;0")</f>
        <v>0</v>
      </c>
      <c r="I89" s="71">
        <f>SUM(G89:H89)</f>
        <v>0</v>
      </c>
    </row>
    <row r="90" spans="2:9" x14ac:dyDescent="0.25">
      <c r="B90" s="65" t="s">
        <v>125</v>
      </c>
      <c r="C90" s="65" t="s">
        <v>126</v>
      </c>
      <c r="D90" s="66"/>
      <c r="E90" s="66"/>
      <c r="F90" s="73" t="str">
        <f t="shared" si="0"/>
        <v>-</v>
      </c>
      <c r="G90" s="74">
        <f>COUNTIF(②給与情報!Z14:Z16,"&gt;0")</f>
        <v>0</v>
      </c>
      <c r="H90" s="74">
        <f>COUNTIF(②給与情報!Z17:Z19,"&gt;0")</f>
        <v>0</v>
      </c>
      <c r="I90" s="74">
        <f t="shared" ref="I90:I109" si="1">SUM(G90:H90)</f>
        <v>0</v>
      </c>
    </row>
    <row r="91" spans="2:9" x14ac:dyDescent="0.25">
      <c r="B91" t="s">
        <v>125</v>
      </c>
      <c r="C91" t="s">
        <v>191</v>
      </c>
      <c r="D91" s="63"/>
      <c r="E91" s="63"/>
      <c r="F91" s="72" t="str">
        <f t="shared" si="0"/>
        <v>-</v>
      </c>
      <c r="G91" s="71">
        <f>COUNTIF(②給与情報!Z21:Z23,"&gt;0")</f>
        <v>0</v>
      </c>
      <c r="H91" s="71">
        <f>COUNTIF(②給与情報!Z24:Z26,"&gt;0")</f>
        <v>0</v>
      </c>
      <c r="I91" s="71">
        <f t="shared" si="1"/>
        <v>0</v>
      </c>
    </row>
    <row r="92" spans="2:9" x14ac:dyDescent="0.25">
      <c r="B92" s="65" t="s">
        <v>125</v>
      </c>
      <c r="C92" s="65" t="s">
        <v>192</v>
      </c>
      <c r="D92" s="66"/>
      <c r="E92" s="66"/>
      <c r="F92" s="73" t="str">
        <f t="shared" si="0"/>
        <v>-</v>
      </c>
      <c r="G92" s="74">
        <f>COUNTIF(②給与情報!Z28:Z30,"&gt;0")</f>
        <v>0</v>
      </c>
      <c r="H92" s="74">
        <f>COUNTIF(②給与情報!Z31:Z33,"&gt;0")</f>
        <v>0</v>
      </c>
      <c r="I92" s="74">
        <f t="shared" si="1"/>
        <v>0</v>
      </c>
    </row>
    <row r="93" spans="2:9" x14ac:dyDescent="0.25">
      <c r="B93" t="s">
        <v>127</v>
      </c>
      <c r="C93" t="s">
        <v>151</v>
      </c>
      <c r="D93" s="63"/>
      <c r="E93" s="63"/>
      <c r="F93" s="72" t="str">
        <f t="shared" si="0"/>
        <v>-</v>
      </c>
      <c r="G93" s="71">
        <f>COUNTIF(②給与情報!Z35:Z37,"&gt;0")</f>
        <v>0</v>
      </c>
      <c r="H93" s="71">
        <f>COUNTIF(②給与情報!Z38:Z40,"&gt;0")</f>
        <v>0</v>
      </c>
      <c r="I93" s="71">
        <f t="shared" si="1"/>
        <v>0</v>
      </c>
    </row>
    <row r="94" spans="2:9" x14ac:dyDescent="0.25">
      <c r="B94" s="65" t="s">
        <v>5</v>
      </c>
      <c r="C94" s="65" t="s">
        <v>124</v>
      </c>
      <c r="D94" s="66"/>
      <c r="E94" s="66"/>
      <c r="F94" s="73" t="str">
        <f t="shared" si="0"/>
        <v>-</v>
      </c>
      <c r="G94" s="74">
        <f>COUNTIF(②給与情報!Z42:Z44,"&gt;0")</f>
        <v>0</v>
      </c>
      <c r="H94" s="74">
        <f>COUNTIF(②給与情報!Z45:Z47,"&gt;0")</f>
        <v>0</v>
      </c>
      <c r="I94" s="74">
        <f t="shared" si="1"/>
        <v>0</v>
      </c>
    </row>
    <row r="95" spans="2:9" x14ac:dyDescent="0.25">
      <c r="B95" t="s">
        <v>128</v>
      </c>
      <c r="C95" t="s">
        <v>129</v>
      </c>
      <c r="D95" s="63"/>
      <c r="E95" s="63"/>
      <c r="F95" s="72" t="str">
        <f t="shared" si="0"/>
        <v>-</v>
      </c>
      <c r="G95" s="71">
        <f>COUNTIF(②給与情報!Z49:Z51,"&gt;0")</f>
        <v>0</v>
      </c>
      <c r="H95" s="71">
        <f>COUNTIF(②給与情報!Z52:Z54,"&gt;0")</f>
        <v>0</v>
      </c>
      <c r="I95" s="71">
        <f t="shared" si="1"/>
        <v>0</v>
      </c>
    </row>
    <row r="96" spans="2:9" x14ac:dyDescent="0.25">
      <c r="B96" s="65" t="s">
        <v>130</v>
      </c>
      <c r="C96" s="65" t="s">
        <v>156</v>
      </c>
      <c r="D96" s="66"/>
      <c r="E96" s="66"/>
      <c r="F96" s="73" t="str">
        <f t="shared" si="0"/>
        <v>-</v>
      </c>
      <c r="G96" s="74">
        <f>COUNTIF(②給与情報!Z56:Z58,"&gt;0")</f>
        <v>0</v>
      </c>
      <c r="H96" s="74">
        <f>COUNTIF(②給与情報!Z59:Z61,"&gt;0")</f>
        <v>0</v>
      </c>
      <c r="I96" s="74">
        <f t="shared" si="1"/>
        <v>0</v>
      </c>
    </row>
    <row r="97" spans="2:9" x14ac:dyDescent="0.25">
      <c r="B97" t="s">
        <v>3</v>
      </c>
      <c r="C97" t="s">
        <v>124</v>
      </c>
      <c r="D97" s="63"/>
      <c r="E97" s="63"/>
      <c r="F97" s="72" t="str">
        <f t="shared" si="0"/>
        <v>-</v>
      </c>
      <c r="G97" s="71">
        <f>COUNTIF(②給与情報!Z63:Z65,"&gt;0")</f>
        <v>0</v>
      </c>
      <c r="H97" s="71">
        <f>COUNTIF(②給与情報!Z66:Z68,"&gt;0")</f>
        <v>0</v>
      </c>
      <c r="I97" s="71">
        <f t="shared" si="1"/>
        <v>0</v>
      </c>
    </row>
    <row r="98" spans="2:9" x14ac:dyDescent="0.25">
      <c r="B98" s="65" t="s">
        <v>131</v>
      </c>
      <c r="C98" s="65" t="s">
        <v>132</v>
      </c>
      <c r="D98" s="66"/>
      <c r="E98" s="66"/>
      <c r="F98" s="73" t="str">
        <f t="shared" si="0"/>
        <v>-</v>
      </c>
      <c r="G98" s="74">
        <f>COUNTIF(②給与情報!Z70:Z72,"&gt;0")</f>
        <v>0</v>
      </c>
      <c r="H98" s="74">
        <f>COUNTIF(②給与情報!Z73:Z75,"&gt;0")</f>
        <v>0</v>
      </c>
      <c r="I98" s="74">
        <f t="shared" si="1"/>
        <v>0</v>
      </c>
    </row>
    <row r="99" spans="2:9" x14ac:dyDescent="0.25">
      <c r="B99" t="s">
        <v>133</v>
      </c>
      <c r="C99" t="s">
        <v>151</v>
      </c>
      <c r="D99" s="63"/>
      <c r="E99" s="63"/>
      <c r="F99" s="72" t="str">
        <f t="shared" si="0"/>
        <v>-</v>
      </c>
      <c r="G99" s="71">
        <f>COUNTIF(②給与情報!Z77:Z79,"&gt;0")</f>
        <v>0</v>
      </c>
      <c r="H99" s="71">
        <f>COUNTIF(②給与情報!Z80:Z82,"&gt;0")</f>
        <v>0</v>
      </c>
      <c r="I99" s="71">
        <f t="shared" si="1"/>
        <v>0</v>
      </c>
    </row>
    <row r="100" spans="2:9" x14ac:dyDescent="0.25">
      <c r="B100" s="65" t="s">
        <v>134</v>
      </c>
      <c r="C100" s="65" t="s">
        <v>194</v>
      </c>
      <c r="D100" s="66"/>
      <c r="E100" s="66"/>
      <c r="F100" s="73" t="str">
        <f t="shared" si="0"/>
        <v>-</v>
      </c>
      <c r="G100" s="74">
        <f>COUNTIF(②給与情報!Z84:Z86,"&gt;0")</f>
        <v>0</v>
      </c>
      <c r="H100" s="74">
        <f>COUNTIF(②給与情報!Z87:Z89,"&gt;0")</f>
        <v>0</v>
      </c>
      <c r="I100" s="74">
        <f t="shared" si="1"/>
        <v>0</v>
      </c>
    </row>
    <row r="101" spans="2:9" x14ac:dyDescent="0.25">
      <c r="B101" t="s">
        <v>135</v>
      </c>
      <c r="C101" t="s">
        <v>164</v>
      </c>
      <c r="D101" s="63"/>
      <c r="E101" s="63"/>
      <c r="F101" s="72" t="str">
        <f t="shared" si="0"/>
        <v>-</v>
      </c>
      <c r="G101" s="71">
        <f>COUNTIF(②給与情報!Z91:Z93,"&gt;0")</f>
        <v>0</v>
      </c>
      <c r="H101" s="71">
        <f>COUNTIF(②給与情報!Z94:Z96,"&gt;0")</f>
        <v>0</v>
      </c>
      <c r="I101" s="71">
        <f t="shared" si="1"/>
        <v>0</v>
      </c>
    </row>
    <row r="102" spans="2:9" x14ac:dyDescent="0.25">
      <c r="B102" s="65" t="s">
        <v>6</v>
      </c>
      <c r="C102" s="65" t="s">
        <v>124</v>
      </c>
      <c r="D102" s="66"/>
      <c r="E102" s="66"/>
      <c r="F102" s="73" t="str">
        <f t="shared" si="0"/>
        <v>-</v>
      </c>
      <c r="G102" s="74">
        <f>COUNTIF(②給与情報!Z98:Z100,"&gt;0")</f>
        <v>0</v>
      </c>
      <c r="H102" s="74">
        <f>COUNTIF(②給与情報!Z101:Z103,"&gt;0")</f>
        <v>0</v>
      </c>
      <c r="I102" s="74">
        <f t="shared" si="1"/>
        <v>0</v>
      </c>
    </row>
    <row r="103" spans="2:9" x14ac:dyDescent="0.25">
      <c r="B103" t="s">
        <v>1</v>
      </c>
      <c r="C103" t="s">
        <v>136</v>
      </c>
      <c r="D103" s="63"/>
      <c r="E103" s="63"/>
      <c r="F103" s="72" t="str">
        <f t="shared" si="0"/>
        <v>-</v>
      </c>
      <c r="G103" s="71">
        <f>COUNTIF(②給与情報!Z105:Z107,"&gt;0")</f>
        <v>0</v>
      </c>
      <c r="H103" s="71">
        <f>COUNTIF(②給与情報!Z108:Z110,"&gt;0")</f>
        <v>0</v>
      </c>
      <c r="I103" s="71">
        <f t="shared" si="1"/>
        <v>0</v>
      </c>
    </row>
    <row r="104" spans="2:9" x14ac:dyDescent="0.25">
      <c r="B104" s="65" t="s">
        <v>4</v>
      </c>
      <c r="C104" s="65" t="s">
        <v>136</v>
      </c>
      <c r="D104" s="66"/>
      <c r="E104" s="66"/>
      <c r="F104" s="73" t="str">
        <f t="shared" si="0"/>
        <v>-</v>
      </c>
      <c r="G104" s="74">
        <f>COUNTIF(②給与情報!Z112:Z114,"&gt;0")</f>
        <v>0</v>
      </c>
      <c r="H104" s="74">
        <f>COUNTIF(②給与情報!Z115:Z117,"&gt;0")</f>
        <v>0</v>
      </c>
      <c r="I104" s="74">
        <f t="shared" si="1"/>
        <v>0</v>
      </c>
    </row>
    <row r="105" spans="2:9" x14ac:dyDescent="0.25">
      <c r="B105" t="s">
        <v>0</v>
      </c>
      <c r="C105" t="s">
        <v>136</v>
      </c>
      <c r="D105" s="63"/>
      <c r="E105" s="63"/>
      <c r="F105" s="72" t="str">
        <f t="shared" si="0"/>
        <v>-</v>
      </c>
      <c r="G105" s="71">
        <f>COUNTIF(②給与情報!Z119:Z121,"&gt;0")</f>
        <v>0</v>
      </c>
      <c r="H105" s="71">
        <f>COUNTIF(②給与情報!Z122:Z124,"&gt;0")</f>
        <v>0</v>
      </c>
      <c r="I105" s="71">
        <f t="shared" si="1"/>
        <v>0</v>
      </c>
    </row>
    <row r="106" spans="2:9" x14ac:dyDescent="0.25">
      <c r="B106" s="65" t="s">
        <v>137</v>
      </c>
      <c r="C106" s="65" t="s">
        <v>195</v>
      </c>
      <c r="D106" s="66"/>
      <c r="E106" s="66"/>
      <c r="F106" s="73" t="str">
        <f t="shared" si="0"/>
        <v>-</v>
      </c>
      <c r="G106" s="74">
        <f>COUNTIF(②給与情報!Z126:Z128,"&gt;0")</f>
        <v>0</v>
      </c>
      <c r="H106" s="74">
        <f>COUNTIF(②給与情報!Z129:Z131,"&gt;0")</f>
        <v>0</v>
      </c>
      <c r="I106" s="74">
        <f t="shared" si="1"/>
        <v>0</v>
      </c>
    </row>
    <row r="107" spans="2:9" x14ac:dyDescent="0.25">
      <c r="B107" t="s">
        <v>138</v>
      </c>
      <c r="C107" t="s">
        <v>139</v>
      </c>
      <c r="D107" s="63"/>
      <c r="E107" s="63"/>
      <c r="F107" s="72" t="str">
        <f t="shared" si="0"/>
        <v>-</v>
      </c>
      <c r="G107" s="71">
        <f>COUNTIF(②給与情報!Z133:Z135,"&gt;0")</f>
        <v>0</v>
      </c>
      <c r="H107" s="71">
        <f>COUNTIF(②給与情報!Z136:Z138,"&gt;0")</f>
        <v>0</v>
      </c>
      <c r="I107" s="71">
        <f t="shared" si="1"/>
        <v>0</v>
      </c>
    </row>
    <row r="108" spans="2:9" x14ac:dyDescent="0.25">
      <c r="B108" s="65" t="s">
        <v>137</v>
      </c>
      <c r="C108" s="65" t="s">
        <v>196</v>
      </c>
      <c r="D108" s="66"/>
      <c r="E108" s="66"/>
      <c r="F108" s="73" t="str">
        <f t="shared" si="0"/>
        <v>-</v>
      </c>
      <c r="G108" s="74">
        <f>COUNTIF(②給与情報!Z140:Z142,"&gt;0")</f>
        <v>0</v>
      </c>
      <c r="H108" s="74">
        <f>COUNTIF(②給与情報!Z143:Z145,"&gt;0")</f>
        <v>0</v>
      </c>
      <c r="I108" s="74">
        <f t="shared" si="1"/>
        <v>0</v>
      </c>
    </row>
    <row r="109" spans="2:9" x14ac:dyDescent="0.25">
      <c r="B109" t="s">
        <v>140</v>
      </c>
      <c r="C109" t="s">
        <v>124</v>
      </c>
      <c r="D109" s="63"/>
      <c r="E109" s="63"/>
      <c r="F109" s="72" t="str">
        <f t="shared" si="0"/>
        <v>-</v>
      </c>
      <c r="G109" s="71">
        <f>COUNTIF(②給与情報!Z147:Z149,"&gt;0")</f>
        <v>0</v>
      </c>
      <c r="H109" s="71">
        <f>COUNTIF(②給与情報!Z150:Z152,"&gt;0")</f>
        <v>0</v>
      </c>
      <c r="I109" s="71">
        <f t="shared" si="1"/>
        <v>0</v>
      </c>
    </row>
    <row r="110" spans="2:9" x14ac:dyDescent="0.25">
      <c r="B110" s="65" t="s">
        <v>141</v>
      </c>
      <c r="C110" s="65" t="s">
        <v>142</v>
      </c>
      <c r="D110" s="66"/>
      <c r="E110" s="66"/>
      <c r="F110" s="73" t="str">
        <f t="shared" si="0"/>
        <v>-</v>
      </c>
      <c r="G110" s="74">
        <f>COUNTIF(②給与情報!Z154:Z156,"&gt;0")</f>
        <v>0</v>
      </c>
      <c r="H110" s="74">
        <f>COUNTIF(②給与情報!Z157:Z159,"&gt;0")</f>
        <v>0</v>
      </c>
      <c r="I110" s="74">
        <f t="shared" ref="I110" si="2">SUM(G110:H110)</f>
        <v>0</v>
      </c>
    </row>
    <row r="111" spans="2:9" ht="15" thickBot="1" x14ac:dyDescent="0.3">
      <c r="B111" s="61" t="s">
        <v>147</v>
      </c>
      <c r="C111" s="61"/>
      <c r="D111" s="61"/>
      <c r="E111" s="61"/>
      <c r="F111" s="76" t="str">
        <f>COUNTIF(F89:F110,"●")&amp;"都市"</f>
        <v>0都市</v>
      </c>
      <c r="G111" s="77" t="str">
        <f>SUM(G89:G110)&amp;"世帯"</f>
        <v>0世帯</v>
      </c>
      <c r="H111" s="77" t="str">
        <f t="shared" ref="H111:I111" si="3">SUM(H89:H110)&amp;"世帯"</f>
        <v>0世帯</v>
      </c>
      <c r="I111" s="77" t="str">
        <f t="shared" si="3"/>
        <v>0世帯</v>
      </c>
    </row>
    <row r="112" spans="2:9" ht="15" thickTop="1" x14ac:dyDescent="0.25">
      <c r="F112" s="75" t="s">
        <v>204</v>
      </c>
    </row>
    <row r="113" x14ac:dyDescent="0.25"/>
  </sheetData>
  <sheetProtection sheet="1" selectLockedCells="1" selectUnlockedCells="1"/>
  <phoneticPr fontId="2"/>
  <hyperlinks>
    <hyperlink ref="D26" r:id="rId1" xr:uid="{EF5837DC-6F26-495B-AB0B-2D4059A01FF4}"/>
  </hyperlinks>
  <pageMargins left="0.7" right="0.7" top="0.75" bottom="0.75" header="0.3" footer="0.3"/>
  <pageSetup paperSize="9" scale="79" fitToHeight="2" orientation="portrait" r:id="rId2"/>
  <rowBreaks count="1" manualBreakCount="1">
    <brk id="67" max="11" man="1"/>
  </row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D8E5F-881F-49D6-93A8-3D0A79874916}">
  <sheetPr codeName="Sheet1"/>
  <dimension ref="A1:G70"/>
  <sheetViews>
    <sheetView showGridLines="0" showRowColHeaders="0" zoomScale="85" zoomScaleNormal="85" zoomScaleSheetLayoutView="70" workbookViewId="0">
      <selection activeCell="C4" sqref="C4:D4"/>
    </sheetView>
  </sheetViews>
  <sheetFormatPr defaultColWidth="0" defaultRowHeight="14.25" zeroHeight="1" x14ac:dyDescent="0.25"/>
  <cols>
    <col min="1" max="1" width="1.625" style="57" customWidth="1"/>
    <col min="2" max="2" width="15.5" customWidth="1"/>
    <col min="3" max="4" width="50.625" customWidth="1"/>
    <col min="5" max="5" width="1.625" customWidth="1"/>
    <col min="6" max="16384" width="9" hidden="1"/>
  </cols>
  <sheetData>
    <row r="1" spans="1:7" ht="6" customHeight="1" x14ac:dyDescent="0.25"/>
    <row r="2" spans="1:7" ht="16.5" x14ac:dyDescent="0.25">
      <c r="B2" s="43" t="s">
        <v>89</v>
      </c>
    </row>
    <row r="3" spans="1:7" ht="7.5" customHeight="1" x14ac:dyDescent="0.25"/>
    <row r="4" spans="1:7" ht="24" customHeight="1" x14ac:dyDescent="0.25">
      <c r="A4" s="57" t="str">
        <f>IF(C4="","未回答",C4)</f>
        <v>未回答</v>
      </c>
      <c r="B4" s="44" t="s">
        <v>75</v>
      </c>
      <c r="C4" s="98"/>
      <c r="D4" s="99"/>
    </row>
    <row r="5" spans="1:7" ht="24" customHeight="1" x14ac:dyDescent="0.25">
      <c r="A5" s="57" t="str">
        <f>IF(C5="","未回答",C5)</f>
        <v>未回答</v>
      </c>
      <c r="B5" s="44" t="s">
        <v>76</v>
      </c>
      <c r="C5" s="98"/>
      <c r="D5" s="99"/>
    </row>
    <row r="6" spans="1:7" ht="24" customHeight="1" x14ac:dyDescent="0.25">
      <c r="A6" s="57" t="str">
        <f>IF(C6="","未回答",C6)</f>
        <v>未回答</v>
      </c>
      <c r="B6" s="44" t="s">
        <v>77</v>
      </c>
      <c r="C6" s="98"/>
      <c r="D6" s="99"/>
    </row>
    <row r="7" spans="1:7" ht="24" customHeight="1" x14ac:dyDescent="0.25">
      <c r="A7" s="57" t="str">
        <f>IF(C7="","未回答",C7)</f>
        <v>未回答</v>
      </c>
      <c r="B7" s="44" t="s">
        <v>78</v>
      </c>
      <c r="C7" s="98"/>
      <c r="D7" s="99"/>
    </row>
    <row r="8" spans="1:7" ht="24" customHeight="1" x14ac:dyDescent="0.25">
      <c r="A8" s="57" t="str">
        <f>IF(C8="","未回答",C8)</f>
        <v>未回答</v>
      </c>
      <c r="B8" s="44" t="s">
        <v>79</v>
      </c>
      <c r="C8" s="100"/>
      <c r="D8" s="101"/>
    </row>
    <row r="9" spans="1:7" ht="24" customHeight="1" x14ac:dyDescent="0.25">
      <c r="C9" s="42"/>
    </row>
    <row r="10" spans="1:7" ht="16.5" x14ac:dyDescent="0.25">
      <c r="B10" s="43" t="s">
        <v>109</v>
      </c>
    </row>
    <row r="11" spans="1:7" ht="7.5" customHeight="1" x14ac:dyDescent="0.25"/>
    <row r="12" spans="1:7" ht="24" customHeight="1" x14ac:dyDescent="0.25">
      <c r="A12" s="57" t="str">
        <f>IFERROR(IFERROR(_xlfn.XLOOKUP(TRUE,C12:C20,F12:F20),_xlfn.XLOOKUP(TRUE,D12:D19,G12:G19)),"未回答")</f>
        <v>未回答</v>
      </c>
      <c r="B12" s="45" t="s">
        <v>10</v>
      </c>
      <c r="C12" s="46" t="b">
        <v>0</v>
      </c>
      <c r="D12" s="47" t="b">
        <v>0</v>
      </c>
      <c r="F12" t="s">
        <v>29</v>
      </c>
      <c r="G12" t="s">
        <v>86</v>
      </c>
    </row>
    <row r="13" spans="1:7" ht="24" customHeight="1" x14ac:dyDescent="0.25">
      <c r="B13" s="48"/>
      <c r="C13" s="49" t="b">
        <v>0</v>
      </c>
      <c r="D13" s="50" t="b">
        <v>0</v>
      </c>
      <c r="F13" t="s">
        <v>30</v>
      </c>
      <c r="G13" t="s">
        <v>87</v>
      </c>
    </row>
    <row r="14" spans="1:7" ht="24" customHeight="1" x14ac:dyDescent="0.25">
      <c r="B14" s="48"/>
      <c r="C14" s="49" t="b">
        <v>0</v>
      </c>
      <c r="D14" s="50" t="b">
        <v>0</v>
      </c>
      <c r="F14" t="s">
        <v>31</v>
      </c>
      <c r="G14" t="s">
        <v>32</v>
      </c>
    </row>
    <row r="15" spans="1:7" ht="24" customHeight="1" x14ac:dyDescent="0.25">
      <c r="B15" s="48"/>
      <c r="C15" s="49" t="b">
        <v>0</v>
      </c>
      <c r="D15" s="50" t="b">
        <v>0</v>
      </c>
      <c r="F15" t="s">
        <v>80</v>
      </c>
      <c r="G15" t="s">
        <v>33</v>
      </c>
    </row>
    <row r="16" spans="1:7" ht="24" customHeight="1" x14ac:dyDescent="0.25">
      <c r="B16" s="48"/>
      <c r="C16" s="49" t="b">
        <v>0</v>
      </c>
      <c r="D16" s="50" t="b">
        <v>0</v>
      </c>
      <c r="F16" t="s">
        <v>81</v>
      </c>
      <c r="G16" t="s">
        <v>34</v>
      </c>
    </row>
    <row r="17" spans="1:7" ht="24" customHeight="1" x14ac:dyDescent="0.25">
      <c r="B17" s="48"/>
      <c r="C17" s="49" t="b">
        <v>0</v>
      </c>
      <c r="D17" s="50" t="b">
        <v>0</v>
      </c>
      <c r="F17" t="s">
        <v>82</v>
      </c>
      <c r="G17" t="s">
        <v>35</v>
      </c>
    </row>
    <row r="18" spans="1:7" ht="24" customHeight="1" x14ac:dyDescent="0.25">
      <c r="B18" s="48"/>
      <c r="C18" s="49" t="b">
        <v>0</v>
      </c>
      <c r="D18" s="50" t="b">
        <v>0</v>
      </c>
      <c r="F18" t="s">
        <v>83</v>
      </c>
      <c r="G18" t="s">
        <v>36</v>
      </c>
    </row>
    <row r="19" spans="1:7" ht="24" customHeight="1" x14ac:dyDescent="0.25">
      <c r="B19" s="48"/>
      <c r="C19" s="49" t="b">
        <v>0</v>
      </c>
      <c r="D19" s="50" t="b">
        <v>0</v>
      </c>
      <c r="F19" t="s">
        <v>84</v>
      </c>
      <c r="G19" t="s">
        <v>37</v>
      </c>
    </row>
    <row r="20" spans="1:7" ht="24" customHeight="1" x14ac:dyDescent="0.25">
      <c r="B20" s="51"/>
      <c r="C20" s="52" t="b">
        <v>0</v>
      </c>
      <c r="D20" s="53"/>
      <c r="F20" t="s">
        <v>85</v>
      </c>
    </row>
    <row r="21" spans="1:7" ht="24" customHeight="1" x14ac:dyDescent="0.25">
      <c r="A21" s="57" t="str">
        <f>IFERROR(_xlfn.XLOOKUP(TRUE,C21:C25,F21:F25),"未回答")</f>
        <v>未回答</v>
      </c>
      <c r="B21" s="45" t="s">
        <v>90</v>
      </c>
      <c r="C21" s="46" t="b">
        <v>0</v>
      </c>
      <c r="D21" s="54"/>
      <c r="F21" t="s">
        <v>39</v>
      </c>
    </row>
    <row r="22" spans="1:7" ht="24" customHeight="1" x14ac:dyDescent="0.25">
      <c r="B22" s="48"/>
      <c r="C22" s="49" t="b">
        <v>0</v>
      </c>
      <c r="D22" s="55"/>
      <c r="F22" t="s">
        <v>38</v>
      </c>
    </row>
    <row r="23" spans="1:7" ht="24" customHeight="1" x14ac:dyDescent="0.25">
      <c r="B23" s="48"/>
      <c r="C23" s="49" t="b">
        <v>0</v>
      </c>
      <c r="D23" s="55"/>
      <c r="F23" t="s">
        <v>273</v>
      </c>
    </row>
    <row r="24" spans="1:7" ht="24" customHeight="1" x14ac:dyDescent="0.25">
      <c r="B24" s="48"/>
      <c r="C24" s="49" t="b">
        <v>0</v>
      </c>
      <c r="D24" s="55"/>
      <c r="F24" t="s">
        <v>96</v>
      </c>
    </row>
    <row r="25" spans="1:7" ht="24" customHeight="1" x14ac:dyDescent="0.25">
      <c r="B25" s="51"/>
      <c r="C25" s="52" t="b">
        <v>0</v>
      </c>
      <c r="D25" s="56"/>
      <c r="F25" t="s">
        <v>97</v>
      </c>
    </row>
    <row r="26" spans="1:7" ht="24" customHeight="1" x14ac:dyDescent="0.25">
      <c r="A26" s="57" t="str">
        <f>IFERROR(_xlfn.XLOOKUP(TRUE,C26:C32,F26:F32),"未回答")</f>
        <v>未回答</v>
      </c>
      <c r="B26" s="45" t="s">
        <v>91</v>
      </c>
      <c r="C26" s="46" t="b">
        <v>0</v>
      </c>
      <c r="D26" s="54"/>
      <c r="F26" t="s">
        <v>99</v>
      </c>
    </row>
    <row r="27" spans="1:7" ht="24" customHeight="1" x14ac:dyDescent="0.25">
      <c r="B27" s="48"/>
      <c r="C27" s="49" t="b">
        <v>0</v>
      </c>
      <c r="D27" s="55"/>
      <c r="F27" t="s">
        <v>100</v>
      </c>
    </row>
    <row r="28" spans="1:7" ht="24" customHeight="1" x14ac:dyDescent="0.25">
      <c r="B28" s="48"/>
      <c r="C28" s="49" t="b">
        <v>0</v>
      </c>
      <c r="D28" s="55"/>
      <c r="F28" t="s">
        <v>103</v>
      </c>
    </row>
    <row r="29" spans="1:7" ht="24" customHeight="1" x14ac:dyDescent="0.25">
      <c r="B29" s="48"/>
      <c r="C29" s="49" t="b">
        <v>0</v>
      </c>
      <c r="D29" s="55"/>
      <c r="F29" t="s">
        <v>101</v>
      </c>
    </row>
    <row r="30" spans="1:7" ht="24" customHeight="1" x14ac:dyDescent="0.25">
      <c r="B30" s="48"/>
      <c r="C30" s="49" t="b">
        <v>0</v>
      </c>
      <c r="D30" s="55"/>
      <c r="F30" t="s">
        <v>102</v>
      </c>
    </row>
    <row r="31" spans="1:7" ht="24" customHeight="1" x14ac:dyDescent="0.25">
      <c r="B31" s="48"/>
      <c r="C31" s="49" t="b">
        <v>0</v>
      </c>
      <c r="D31" s="55"/>
      <c r="F31" t="s">
        <v>104</v>
      </c>
    </row>
    <row r="32" spans="1:7" ht="24" customHeight="1" x14ac:dyDescent="0.25">
      <c r="B32" s="51"/>
      <c r="C32" s="52" t="b">
        <v>0</v>
      </c>
      <c r="D32" s="56"/>
      <c r="F32" t="s">
        <v>98</v>
      </c>
    </row>
    <row r="33" spans="1:6" ht="24" customHeight="1" x14ac:dyDescent="0.25">
      <c r="A33" s="57" t="str">
        <f>IFERROR(_xlfn.XLOOKUP(TRUE,C33:C38,F33:F38),"未回答")</f>
        <v>未回答</v>
      </c>
      <c r="B33" s="45" t="s">
        <v>92</v>
      </c>
      <c r="C33" s="46" t="b">
        <v>0</v>
      </c>
      <c r="D33" s="54"/>
      <c r="F33" t="s">
        <v>99</v>
      </c>
    </row>
    <row r="34" spans="1:6" ht="24" customHeight="1" x14ac:dyDescent="0.25">
      <c r="B34" s="48"/>
      <c r="C34" s="49" t="b">
        <v>0</v>
      </c>
      <c r="D34" s="55"/>
      <c r="F34" t="s">
        <v>100</v>
      </c>
    </row>
    <row r="35" spans="1:6" ht="24" customHeight="1" x14ac:dyDescent="0.25">
      <c r="B35" s="48"/>
      <c r="C35" s="49" t="b">
        <v>0</v>
      </c>
      <c r="D35" s="55"/>
      <c r="F35" t="s">
        <v>103</v>
      </c>
    </row>
    <row r="36" spans="1:6" ht="24" customHeight="1" x14ac:dyDescent="0.25">
      <c r="B36" s="48"/>
      <c r="C36" s="49" t="b">
        <v>0</v>
      </c>
      <c r="D36" s="55"/>
      <c r="F36" t="s">
        <v>101</v>
      </c>
    </row>
    <row r="37" spans="1:6" ht="24" customHeight="1" x14ac:dyDescent="0.25">
      <c r="B37" s="48"/>
      <c r="C37" s="49" t="b">
        <v>0</v>
      </c>
      <c r="D37" s="55"/>
      <c r="F37" t="s">
        <v>102</v>
      </c>
    </row>
    <row r="38" spans="1:6" ht="24" customHeight="1" x14ac:dyDescent="0.25">
      <c r="B38" s="51"/>
      <c r="C38" s="52" t="b">
        <v>0</v>
      </c>
      <c r="D38" s="56"/>
      <c r="F38" t="s">
        <v>104</v>
      </c>
    </row>
    <row r="39" spans="1:6" ht="7.5" customHeight="1" x14ac:dyDescent="0.25"/>
    <row r="40" spans="1:6" ht="16.5" x14ac:dyDescent="0.25">
      <c r="B40" s="43" t="s">
        <v>93</v>
      </c>
      <c r="C40" s="42"/>
    </row>
    <row r="41" spans="1:6" ht="7.5" customHeight="1" x14ac:dyDescent="0.25"/>
    <row r="42" spans="1:6" ht="24" customHeight="1" x14ac:dyDescent="0.25">
      <c r="A42" s="57" t="str">
        <f>IFERROR(_xlfn.XLOOKUP(TRUE,C42:C45,F42:F45),"未回答")</f>
        <v>未回答</v>
      </c>
      <c r="B42" s="45" t="s">
        <v>94</v>
      </c>
      <c r="C42" s="46" t="b">
        <v>0</v>
      </c>
      <c r="D42" s="54"/>
      <c r="F42" t="s">
        <v>105</v>
      </c>
    </row>
    <row r="43" spans="1:6" ht="24" customHeight="1" x14ac:dyDescent="0.25">
      <c r="B43" s="48"/>
      <c r="C43" s="49" t="b">
        <v>0</v>
      </c>
      <c r="D43" s="55"/>
      <c r="F43" t="s">
        <v>106</v>
      </c>
    </row>
    <row r="44" spans="1:6" ht="24" customHeight="1" x14ac:dyDescent="0.25">
      <c r="B44" s="48"/>
      <c r="C44" s="49" t="b">
        <v>0</v>
      </c>
      <c r="D44" s="55"/>
      <c r="F44" t="s">
        <v>107</v>
      </c>
    </row>
    <row r="45" spans="1:6" ht="24" customHeight="1" x14ac:dyDescent="0.25">
      <c r="B45" s="51"/>
      <c r="C45" s="52" t="b">
        <v>0</v>
      </c>
      <c r="D45" s="56"/>
      <c r="F45" t="s">
        <v>108</v>
      </c>
    </row>
    <row r="46" spans="1:6" ht="24" customHeight="1" x14ac:dyDescent="0.25">
      <c r="C46" t="s">
        <v>115</v>
      </c>
    </row>
    <row r="47" spans="1:6" ht="24" customHeight="1" x14ac:dyDescent="0.25">
      <c r="A47" s="57" t="str">
        <f>IFERROR(_xlfn.XLOOKUP(TRUE,C47:C51,F47:F51),"未回答")</f>
        <v>未回答</v>
      </c>
      <c r="B47" s="45" t="s">
        <v>113</v>
      </c>
      <c r="C47" s="46" t="b">
        <v>0</v>
      </c>
      <c r="D47" s="54"/>
      <c r="F47" t="s">
        <v>110</v>
      </c>
    </row>
    <row r="48" spans="1:6" ht="24" customHeight="1" x14ac:dyDescent="0.25">
      <c r="B48" s="48"/>
      <c r="C48" s="49" t="b">
        <v>0</v>
      </c>
      <c r="D48" s="55"/>
      <c r="F48" t="s">
        <v>111</v>
      </c>
    </row>
    <row r="49" spans="1:6" ht="24" customHeight="1" x14ac:dyDescent="0.25">
      <c r="B49" s="48"/>
      <c r="C49" s="49" t="b">
        <v>0</v>
      </c>
      <c r="D49" s="55"/>
      <c r="F49" t="s">
        <v>112</v>
      </c>
    </row>
    <row r="50" spans="1:6" ht="24" customHeight="1" x14ac:dyDescent="0.25">
      <c r="B50" s="48"/>
      <c r="C50" s="49" t="b">
        <v>0</v>
      </c>
      <c r="D50" s="55"/>
      <c r="F50" t="s">
        <v>40</v>
      </c>
    </row>
    <row r="51" spans="1:6" ht="24" customHeight="1" x14ac:dyDescent="0.25">
      <c r="B51" s="51"/>
      <c r="C51" s="52" t="b">
        <v>0</v>
      </c>
      <c r="D51" s="56"/>
      <c r="F51" t="s">
        <v>41</v>
      </c>
    </row>
    <row r="52" spans="1:6" ht="24" customHeight="1" x14ac:dyDescent="0.25">
      <c r="A52" s="57" t="str">
        <f>IFERROR(_xlfn.XLOOKUP(TRUE,C52:C54,F52:F54),"未回答")</f>
        <v>未回答</v>
      </c>
      <c r="B52" s="45" t="s">
        <v>114</v>
      </c>
      <c r="C52" s="46" t="b">
        <v>0</v>
      </c>
      <c r="D52" s="54"/>
      <c r="F52" t="s">
        <v>43</v>
      </c>
    </row>
    <row r="53" spans="1:6" ht="24" customHeight="1" x14ac:dyDescent="0.25">
      <c r="B53" s="48"/>
      <c r="C53" s="49" t="b">
        <v>0</v>
      </c>
      <c r="D53" s="55"/>
      <c r="F53" t="s">
        <v>44</v>
      </c>
    </row>
    <row r="54" spans="1:6" ht="24" customHeight="1" x14ac:dyDescent="0.25">
      <c r="B54" s="51"/>
      <c r="C54" s="52" t="b">
        <v>0</v>
      </c>
      <c r="D54" s="56"/>
      <c r="F54" t="s">
        <v>45</v>
      </c>
    </row>
    <row r="55" spans="1:6" ht="9" customHeight="1" x14ac:dyDescent="0.25">
      <c r="C55" s="42"/>
    </row>
    <row r="56" spans="1:6" ht="24" customHeight="1" x14ac:dyDescent="0.25">
      <c r="B56" s="43" t="s">
        <v>116</v>
      </c>
    </row>
    <row r="57" spans="1:6" ht="9" customHeight="1" x14ac:dyDescent="0.25">
      <c r="C57" s="42"/>
    </row>
    <row r="58" spans="1:6" ht="24" hidden="1" customHeight="1" x14ac:dyDescent="0.25"/>
    <row r="59" spans="1:6" ht="24" hidden="1" customHeight="1" x14ac:dyDescent="0.25"/>
    <row r="60" spans="1:6" ht="24" hidden="1" customHeight="1" x14ac:dyDescent="0.25"/>
    <row r="61" spans="1:6" ht="18" hidden="1" customHeight="1" x14ac:dyDescent="0.25"/>
    <row r="65" spans="2:2" x14ac:dyDescent="0.25"/>
    <row r="70" spans="2:2" hidden="1" x14ac:dyDescent="0.25">
      <c r="B70" t="s">
        <v>95</v>
      </c>
    </row>
  </sheetData>
  <sheetProtection sheet="1" selectLockedCells="1"/>
  <mergeCells count="5">
    <mergeCell ref="C4:D4"/>
    <mergeCell ref="C5:D5"/>
    <mergeCell ref="C6:D6"/>
    <mergeCell ref="C7:D7"/>
    <mergeCell ref="C8:D8"/>
  </mergeCells>
  <phoneticPr fontId="2"/>
  <dataValidations count="2">
    <dataValidation imeMode="on" allowBlank="1" showInputMessage="1" showErrorMessage="1" sqref="C4:C6" xr:uid="{6024FE7B-0977-4459-86E3-E5040037D87F}"/>
    <dataValidation imeMode="off" allowBlank="1" showInputMessage="1" showErrorMessage="1" sqref="C7:C8" xr:uid="{058D0E96-2648-47A8-83D4-216023DE6828}"/>
  </dataValidations>
  <pageMargins left="0.7" right="0.7" top="0.75" bottom="0.75" header="0.3" footer="0.3"/>
  <pageSetup paperSize="9" scale="61" orientation="portrait" r:id="rId1"/>
  <drawing r:id="rId2"/>
  <legacyDrawing r:id="rId3"/>
  <controls>
    <mc:AlternateContent xmlns:mc="http://schemas.openxmlformats.org/markup-compatibility/2006">
      <mc:Choice Requires="x14">
        <control shapeId="1028" r:id="rId4" name="OptionButton3">
          <controlPr locked="0" defaultSize="0" autoLine="0" linkedCell="C12" r:id="rId5">
            <anchor moveWithCells="1">
              <from>
                <xdr:col>2</xdr:col>
                <xdr:colOff>133350</xdr:colOff>
                <xdr:row>11</xdr:row>
                <xdr:rowOff>9525</xdr:rowOff>
              </from>
              <to>
                <xdr:col>3</xdr:col>
                <xdr:colOff>0</xdr:colOff>
                <xdr:row>12</xdr:row>
                <xdr:rowOff>9525</xdr:rowOff>
              </to>
            </anchor>
          </controlPr>
        </control>
      </mc:Choice>
      <mc:Fallback>
        <control shapeId="1028" r:id="rId4" name="OptionButton3"/>
      </mc:Fallback>
    </mc:AlternateContent>
    <mc:AlternateContent xmlns:mc="http://schemas.openxmlformats.org/markup-compatibility/2006">
      <mc:Choice Requires="x14">
        <control shapeId="1029" r:id="rId6" name="OptionButton1">
          <controlPr locked="0" defaultSize="0" autoLine="0" autoPict="0" linkedCell="C13" r:id="rId7">
            <anchor moveWithCells="1">
              <from>
                <xdr:col>2</xdr:col>
                <xdr:colOff>133350</xdr:colOff>
                <xdr:row>12</xdr:row>
                <xdr:rowOff>0</xdr:rowOff>
              </from>
              <to>
                <xdr:col>3</xdr:col>
                <xdr:colOff>0</xdr:colOff>
                <xdr:row>13</xdr:row>
                <xdr:rowOff>0</xdr:rowOff>
              </to>
            </anchor>
          </controlPr>
        </control>
      </mc:Choice>
      <mc:Fallback>
        <control shapeId="1029" r:id="rId6" name="OptionButton1"/>
      </mc:Fallback>
    </mc:AlternateContent>
    <mc:AlternateContent xmlns:mc="http://schemas.openxmlformats.org/markup-compatibility/2006">
      <mc:Choice Requires="x14">
        <control shapeId="1030" r:id="rId8" name="OptionButton2">
          <controlPr locked="0" defaultSize="0" autoLine="0" autoPict="0" linkedCell="C14" r:id="rId9">
            <anchor moveWithCells="1">
              <from>
                <xdr:col>2</xdr:col>
                <xdr:colOff>133350</xdr:colOff>
                <xdr:row>13</xdr:row>
                <xdr:rowOff>0</xdr:rowOff>
              </from>
              <to>
                <xdr:col>3</xdr:col>
                <xdr:colOff>0</xdr:colOff>
                <xdr:row>14</xdr:row>
                <xdr:rowOff>0</xdr:rowOff>
              </to>
            </anchor>
          </controlPr>
        </control>
      </mc:Choice>
      <mc:Fallback>
        <control shapeId="1030" r:id="rId8" name="OptionButton2"/>
      </mc:Fallback>
    </mc:AlternateContent>
    <mc:AlternateContent xmlns:mc="http://schemas.openxmlformats.org/markup-compatibility/2006">
      <mc:Choice Requires="x14">
        <control shapeId="1031" r:id="rId10" name="OptionButton4">
          <controlPr locked="0" defaultSize="0" autoLine="0" autoPict="0" linkedCell="C15" r:id="rId11">
            <anchor moveWithCells="1">
              <from>
                <xdr:col>2</xdr:col>
                <xdr:colOff>133350</xdr:colOff>
                <xdr:row>14</xdr:row>
                <xdr:rowOff>0</xdr:rowOff>
              </from>
              <to>
                <xdr:col>3</xdr:col>
                <xdr:colOff>0</xdr:colOff>
                <xdr:row>15</xdr:row>
                <xdr:rowOff>0</xdr:rowOff>
              </to>
            </anchor>
          </controlPr>
        </control>
      </mc:Choice>
      <mc:Fallback>
        <control shapeId="1031" r:id="rId10" name="OptionButton4"/>
      </mc:Fallback>
    </mc:AlternateContent>
    <mc:AlternateContent xmlns:mc="http://schemas.openxmlformats.org/markup-compatibility/2006">
      <mc:Choice Requires="x14">
        <control shapeId="1032" r:id="rId12" name="OptionButton5">
          <controlPr locked="0" defaultSize="0" autoLine="0" autoPict="0" linkedCell="C16" r:id="rId13">
            <anchor moveWithCells="1">
              <from>
                <xdr:col>2</xdr:col>
                <xdr:colOff>133350</xdr:colOff>
                <xdr:row>15</xdr:row>
                <xdr:rowOff>0</xdr:rowOff>
              </from>
              <to>
                <xdr:col>3</xdr:col>
                <xdr:colOff>0</xdr:colOff>
                <xdr:row>16</xdr:row>
                <xdr:rowOff>0</xdr:rowOff>
              </to>
            </anchor>
          </controlPr>
        </control>
      </mc:Choice>
      <mc:Fallback>
        <control shapeId="1032" r:id="rId12" name="OptionButton5"/>
      </mc:Fallback>
    </mc:AlternateContent>
    <mc:AlternateContent xmlns:mc="http://schemas.openxmlformats.org/markup-compatibility/2006">
      <mc:Choice Requires="x14">
        <control shapeId="1033" r:id="rId14" name="OptionButton6">
          <controlPr locked="0" defaultSize="0" autoLine="0" autoPict="0" linkedCell="C17" r:id="rId15">
            <anchor moveWithCells="1">
              <from>
                <xdr:col>2</xdr:col>
                <xdr:colOff>133350</xdr:colOff>
                <xdr:row>16</xdr:row>
                <xdr:rowOff>0</xdr:rowOff>
              </from>
              <to>
                <xdr:col>3</xdr:col>
                <xdr:colOff>0</xdr:colOff>
                <xdr:row>17</xdr:row>
                <xdr:rowOff>0</xdr:rowOff>
              </to>
            </anchor>
          </controlPr>
        </control>
      </mc:Choice>
      <mc:Fallback>
        <control shapeId="1033" r:id="rId14" name="OptionButton6"/>
      </mc:Fallback>
    </mc:AlternateContent>
    <mc:AlternateContent xmlns:mc="http://schemas.openxmlformats.org/markup-compatibility/2006">
      <mc:Choice Requires="x14">
        <control shapeId="1034" r:id="rId16" name="OptionButton7">
          <controlPr locked="0" defaultSize="0" autoLine="0" autoPict="0" linkedCell="C18" r:id="rId17">
            <anchor moveWithCells="1">
              <from>
                <xdr:col>2</xdr:col>
                <xdr:colOff>133350</xdr:colOff>
                <xdr:row>17</xdr:row>
                <xdr:rowOff>0</xdr:rowOff>
              </from>
              <to>
                <xdr:col>3</xdr:col>
                <xdr:colOff>0</xdr:colOff>
                <xdr:row>18</xdr:row>
                <xdr:rowOff>0</xdr:rowOff>
              </to>
            </anchor>
          </controlPr>
        </control>
      </mc:Choice>
      <mc:Fallback>
        <control shapeId="1034" r:id="rId16" name="OptionButton7"/>
      </mc:Fallback>
    </mc:AlternateContent>
    <mc:AlternateContent xmlns:mc="http://schemas.openxmlformats.org/markup-compatibility/2006">
      <mc:Choice Requires="x14">
        <control shapeId="1035" r:id="rId18" name="OptionButton8">
          <controlPr locked="0" defaultSize="0" autoLine="0" autoPict="0" linkedCell="C19" r:id="rId19">
            <anchor moveWithCells="1">
              <from>
                <xdr:col>2</xdr:col>
                <xdr:colOff>133350</xdr:colOff>
                <xdr:row>18</xdr:row>
                <xdr:rowOff>0</xdr:rowOff>
              </from>
              <to>
                <xdr:col>3</xdr:col>
                <xdr:colOff>0</xdr:colOff>
                <xdr:row>19</xdr:row>
                <xdr:rowOff>0</xdr:rowOff>
              </to>
            </anchor>
          </controlPr>
        </control>
      </mc:Choice>
      <mc:Fallback>
        <control shapeId="1035" r:id="rId18" name="OptionButton8"/>
      </mc:Fallback>
    </mc:AlternateContent>
    <mc:AlternateContent xmlns:mc="http://schemas.openxmlformats.org/markup-compatibility/2006">
      <mc:Choice Requires="x14">
        <control shapeId="1036" r:id="rId20" name="OptionButton9">
          <controlPr locked="0" defaultSize="0" autoLine="0" autoPict="0" linkedCell="C20" r:id="rId21">
            <anchor moveWithCells="1">
              <from>
                <xdr:col>2</xdr:col>
                <xdr:colOff>133350</xdr:colOff>
                <xdr:row>19</xdr:row>
                <xdr:rowOff>0</xdr:rowOff>
              </from>
              <to>
                <xdr:col>3</xdr:col>
                <xdr:colOff>0</xdr:colOff>
                <xdr:row>20</xdr:row>
                <xdr:rowOff>0</xdr:rowOff>
              </to>
            </anchor>
          </controlPr>
        </control>
      </mc:Choice>
      <mc:Fallback>
        <control shapeId="1036" r:id="rId20" name="OptionButton9"/>
      </mc:Fallback>
    </mc:AlternateContent>
    <mc:AlternateContent xmlns:mc="http://schemas.openxmlformats.org/markup-compatibility/2006">
      <mc:Choice Requires="x14">
        <control shapeId="1037" r:id="rId22" name="OptionButton10">
          <controlPr locked="0" defaultSize="0" autoLine="0" linkedCell="D12" r:id="rId23">
            <anchor moveWithCells="1">
              <from>
                <xdr:col>3</xdr:col>
                <xdr:colOff>133350</xdr:colOff>
                <xdr:row>11</xdr:row>
                <xdr:rowOff>9525</xdr:rowOff>
              </from>
              <to>
                <xdr:col>4</xdr:col>
                <xdr:colOff>0</xdr:colOff>
                <xdr:row>12</xdr:row>
                <xdr:rowOff>9525</xdr:rowOff>
              </to>
            </anchor>
          </controlPr>
        </control>
      </mc:Choice>
      <mc:Fallback>
        <control shapeId="1037" r:id="rId22" name="OptionButton10"/>
      </mc:Fallback>
    </mc:AlternateContent>
    <mc:AlternateContent xmlns:mc="http://schemas.openxmlformats.org/markup-compatibility/2006">
      <mc:Choice Requires="x14">
        <control shapeId="1038" r:id="rId24" name="OptionButton11">
          <controlPr locked="0" defaultSize="0" autoLine="0" linkedCell="D13" r:id="rId25">
            <anchor moveWithCells="1">
              <from>
                <xdr:col>3</xdr:col>
                <xdr:colOff>133350</xdr:colOff>
                <xdr:row>12</xdr:row>
                <xdr:rowOff>0</xdr:rowOff>
              </from>
              <to>
                <xdr:col>4</xdr:col>
                <xdr:colOff>0</xdr:colOff>
                <xdr:row>13</xdr:row>
                <xdr:rowOff>0</xdr:rowOff>
              </to>
            </anchor>
          </controlPr>
        </control>
      </mc:Choice>
      <mc:Fallback>
        <control shapeId="1038" r:id="rId24" name="OptionButton11"/>
      </mc:Fallback>
    </mc:AlternateContent>
    <mc:AlternateContent xmlns:mc="http://schemas.openxmlformats.org/markup-compatibility/2006">
      <mc:Choice Requires="x14">
        <control shapeId="1039" r:id="rId26" name="OptionButton12">
          <controlPr locked="0" defaultSize="0" autoLine="0" linkedCell="D14" r:id="rId27">
            <anchor moveWithCells="1">
              <from>
                <xdr:col>3</xdr:col>
                <xdr:colOff>133350</xdr:colOff>
                <xdr:row>13</xdr:row>
                <xdr:rowOff>0</xdr:rowOff>
              </from>
              <to>
                <xdr:col>4</xdr:col>
                <xdr:colOff>0</xdr:colOff>
                <xdr:row>14</xdr:row>
                <xdr:rowOff>0</xdr:rowOff>
              </to>
            </anchor>
          </controlPr>
        </control>
      </mc:Choice>
      <mc:Fallback>
        <control shapeId="1039" r:id="rId26" name="OptionButton12"/>
      </mc:Fallback>
    </mc:AlternateContent>
    <mc:AlternateContent xmlns:mc="http://schemas.openxmlformats.org/markup-compatibility/2006">
      <mc:Choice Requires="x14">
        <control shapeId="1040" r:id="rId28" name="OptionButton13">
          <controlPr locked="0" defaultSize="0" autoLine="0" linkedCell="D15" r:id="rId29">
            <anchor moveWithCells="1">
              <from>
                <xdr:col>3</xdr:col>
                <xdr:colOff>133350</xdr:colOff>
                <xdr:row>14</xdr:row>
                <xdr:rowOff>0</xdr:rowOff>
              </from>
              <to>
                <xdr:col>4</xdr:col>
                <xdr:colOff>0</xdr:colOff>
                <xdr:row>15</xdr:row>
                <xdr:rowOff>0</xdr:rowOff>
              </to>
            </anchor>
          </controlPr>
        </control>
      </mc:Choice>
      <mc:Fallback>
        <control shapeId="1040" r:id="rId28" name="OptionButton13"/>
      </mc:Fallback>
    </mc:AlternateContent>
    <mc:AlternateContent xmlns:mc="http://schemas.openxmlformats.org/markup-compatibility/2006">
      <mc:Choice Requires="x14">
        <control shapeId="1041" r:id="rId30" name="OptionButton14">
          <controlPr locked="0" defaultSize="0" autoLine="0" linkedCell="D16" r:id="rId31">
            <anchor moveWithCells="1">
              <from>
                <xdr:col>3</xdr:col>
                <xdr:colOff>133350</xdr:colOff>
                <xdr:row>15</xdr:row>
                <xdr:rowOff>0</xdr:rowOff>
              </from>
              <to>
                <xdr:col>4</xdr:col>
                <xdr:colOff>0</xdr:colOff>
                <xdr:row>16</xdr:row>
                <xdr:rowOff>0</xdr:rowOff>
              </to>
            </anchor>
          </controlPr>
        </control>
      </mc:Choice>
      <mc:Fallback>
        <control shapeId="1041" r:id="rId30" name="OptionButton14"/>
      </mc:Fallback>
    </mc:AlternateContent>
    <mc:AlternateContent xmlns:mc="http://schemas.openxmlformats.org/markup-compatibility/2006">
      <mc:Choice Requires="x14">
        <control shapeId="1042" r:id="rId32" name="OptionButton15">
          <controlPr locked="0" defaultSize="0" autoLine="0" linkedCell="D17" r:id="rId33">
            <anchor moveWithCells="1">
              <from>
                <xdr:col>3</xdr:col>
                <xdr:colOff>133350</xdr:colOff>
                <xdr:row>16</xdr:row>
                <xdr:rowOff>0</xdr:rowOff>
              </from>
              <to>
                <xdr:col>4</xdr:col>
                <xdr:colOff>0</xdr:colOff>
                <xdr:row>17</xdr:row>
                <xdr:rowOff>0</xdr:rowOff>
              </to>
            </anchor>
          </controlPr>
        </control>
      </mc:Choice>
      <mc:Fallback>
        <control shapeId="1042" r:id="rId32" name="OptionButton15"/>
      </mc:Fallback>
    </mc:AlternateContent>
    <mc:AlternateContent xmlns:mc="http://schemas.openxmlformats.org/markup-compatibility/2006">
      <mc:Choice Requires="x14">
        <control shapeId="1043" r:id="rId34" name="OptionButton16">
          <controlPr locked="0" defaultSize="0" autoLine="0" linkedCell="D18" r:id="rId35">
            <anchor moveWithCells="1">
              <from>
                <xdr:col>3</xdr:col>
                <xdr:colOff>133350</xdr:colOff>
                <xdr:row>17</xdr:row>
                <xdr:rowOff>0</xdr:rowOff>
              </from>
              <to>
                <xdr:col>4</xdr:col>
                <xdr:colOff>0</xdr:colOff>
                <xdr:row>18</xdr:row>
                <xdr:rowOff>0</xdr:rowOff>
              </to>
            </anchor>
          </controlPr>
        </control>
      </mc:Choice>
      <mc:Fallback>
        <control shapeId="1043" r:id="rId34" name="OptionButton16"/>
      </mc:Fallback>
    </mc:AlternateContent>
    <mc:AlternateContent xmlns:mc="http://schemas.openxmlformats.org/markup-compatibility/2006">
      <mc:Choice Requires="x14">
        <control shapeId="1044" r:id="rId36" name="OptionButton17">
          <controlPr locked="0" defaultSize="0" autoLine="0" linkedCell="D19" r:id="rId37">
            <anchor moveWithCells="1">
              <from>
                <xdr:col>3</xdr:col>
                <xdr:colOff>133350</xdr:colOff>
                <xdr:row>18</xdr:row>
                <xdr:rowOff>0</xdr:rowOff>
              </from>
              <to>
                <xdr:col>4</xdr:col>
                <xdr:colOff>0</xdr:colOff>
                <xdr:row>19</xdr:row>
                <xdr:rowOff>0</xdr:rowOff>
              </to>
            </anchor>
          </controlPr>
        </control>
      </mc:Choice>
      <mc:Fallback>
        <control shapeId="1044" r:id="rId36" name="OptionButton17"/>
      </mc:Fallback>
    </mc:AlternateContent>
    <mc:AlternateContent xmlns:mc="http://schemas.openxmlformats.org/markup-compatibility/2006">
      <mc:Choice Requires="x14">
        <control shapeId="1045" r:id="rId38" name="OptionButton18">
          <controlPr locked="0" defaultSize="0" autoLine="0" linkedCell="C21" r:id="rId39">
            <anchor moveWithCells="1">
              <from>
                <xdr:col>2</xdr:col>
                <xdr:colOff>133350</xdr:colOff>
                <xdr:row>20</xdr:row>
                <xdr:rowOff>9525</xdr:rowOff>
              </from>
              <to>
                <xdr:col>3</xdr:col>
                <xdr:colOff>0</xdr:colOff>
                <xdr:row>21</xdr:row>
                <xdr:rowOff>9525</xdr:rowOff>
              </to>
            </anchor>
          </controlPr>
        </control>
      </mc:Choice>
      <mc:Fallback>
        <control shapeId="1045" r:id="rId38" name="OptionButton18"/>
      </mc:Fallback>
    </mc:AlternateContent>
    <mc:AlternateContent xmlns:mc="http://schemas.openxmlformats.org/markup-compatibility/2006">
      <mc:Choice Requires="x14">
        <control shapeId="1046" r:id="rId40" name="OptionButton19">
          <controlPr locked="0" defaultSize="0" autoLine="0" linkedCell="C22" r:id="rId41">
            <anchor moveWithCells="1">
              <from>
                <xdr:col>2</xdr:col>
                <xdr:colOff>133350</xdr:colOff>
                <xdr:row>21</xdr:row>
                <xdr:rowOff>0</xdr:rowOff>
              </from>
              <to>
                <xdr:col>3</xdr:col>
                <xdr:colOff>0</xdr:colOff>
                <xdr:row>22</xdr:row>
                <xdr:rowOff>0</xdr:rowOff>
              </to>
            </anchor>
          </controlPr>
        </control>
      </mc:Choice>
      <mc:Fallback>
        <control shapeId="1046" r:id="rId40" name="OptionButton19"/>
      </mc:Fallback>
    </mc:AlternateContent>
    <mc:AlternateContent xmlns:mc="http://schemas.openxmlformats.org/markup-compatibility/2006">
      <mc:Choice Requires="x14">
        <control shapeId="1047" r:id="rId42" name="OptionButton20">
          <controlPr locked="0" defaultSize="0" autoLine="0" linkedCell="C24" r:id="rId43">
            <anchor moveWithCells="1">
              <from>
                <xdr:col>2</xdr:col>
                <xdr:colOff>133350</xdr:colOff>
                <xdr:row>23</xdr:row>
                <xdr:rowOff>0</xdr:rowOff>
              </from>
              <to>
                <xdr:col>3</xdr:col>
                <xdr:colOff>0</xdr:colOff>
                <xdr:row>24</xdr:row>
                <xdr:rowOff>0</xdr:rowOff>
              </to>
            </anchor>
          </controlPr>
        </control>
      </mc:Choice>
      <mc:Fallback>
        <control shapeId="1047" r:id="rId42" name="OptionButton20"/>
      </mc:Fallback>
    </mc:AlternateContent>
    <mc:AlternateContent xmlns:mc="http://schemas.openxmlformats.org/markup-compatibility/2006">
      <mc:Choice Requires="x14">
        <control shapeId="1048" r:id="rId44" name="OptionButton21">
          <controlPr locked="0" defaultSize="0" autoLine="0" linkedCell="C25" r:id="rId45">
            <anchor moveWithCells="1">
              <from>
                <xdr:col>2</xdr:col>
                <xdr:colOff>133350</xdr:colOff>
                <xdr:row>24</xdr:row>
                <xdr:rowOff>0</xdr:rowOff>
              </from>
              <to>
                <xdr:col>3</xdr:col>
                <xdr:colOff>0</xdr:colOff>
                <xdr:row>25</xdr:row>
                <xdr:rowOff>0</xdr:rowOff>
              </to>
            </anchor>
          </controlPr>
        </control>
      </mc:Choice>
      <mc:Fallback>
        <control shapeId="1048" r:id="rId44" name="OptionButton21"/>
      </mc:Fallback>
    </mc:AlternateContent>
    <mc:AlternateContent xmlns:mc="http://schemas.openxmlformats.org/markup-compatibility/2006">
      <mc:Choice Requires="x14">
        <control shapeId="1050" r:id="rId46" name="OptionButton22">
          <controlPr locked="0" defaultSize="0" autoLine="0" linkedCell="C26" r:id="rId47">
            <anchor moveWithCells="1">
              <from>
                <xdr:col>2</xdr:col>
                <xdr:colOff>133350</xdr:colOff>
                <xdr:row>25</xdr:row>
                <xdr:rowOff>9525</xdr:rowOff>
              </from>
              <to>
                <xdr:col>3</xdr:col>
                <xdr:colOff>0</xdr:colOff>
                <xdr:row>26</xdr:row>
                <xdr:rowOff>9525</xdr:rowOff>
              </to>
            </anchor>
          </controlPr>
        </control>
      </mc:Choice>
      <mc:Fallback>
        <control shapeId="1050" r:id="rId46" name="OptionButton22"/>
      </mc:Fallback>
    </mc:AlternateContent>
    <mc:AlternateContent xmlns:mc="http://schemas.openxmlformats.org/markup-compatibility/2006">
      <mc:Choice Requires="x14">
        <control shapeId="1051" r:id="rId48" name="OptionButton23">
          <controlPr locked="0" defaultSize="0" autoLine="0" linkedCell="C27" r:id="rId49">
            <anchor moveWithCells="1">
              <from>
                <xdr:col>2</xdr:col>
                <xdr:colOff>133350</xdr:colOff>
                <xdr:row>26</xdr:row>
                <xdr:rowOff>0</xdr:rowOff>
              </from>
              <to>
                <xdr:col>3</xdr:col>
                <xdr:colOff>0</xdr:colOff>
                <xdr:row>27</xdr:row>
                <xdr:rowOff>0</xdr:rowOff>
              </to>
            </anchor>
          </controlPr>
        </control>
      </mc:Choice>
      <mc:Fallback>
        <control shapeId="1051" r:id="rId48" name="OptionButton23"/>
      </mc:Fallback>
    </mc:AlternateContent>
    <mc:AlternateContent xmlns:mc="http://schemas.openxmlformats.org/markup-compatibility/2006">
      <mc:Choice Requires="x14">
        <control shapeId="1052" r:id="rId50" name="OptionButton24">
          <controlPr locked="0" defaultSize="0" autoLine="0" linkedCell="C28" r:id="rId51">
            <anchor moveWithCells="1">
              <from>
                <xdr:col>2</xdr:col>
                <xdr:colOff>133350</xdr:colOff>
                <xdr:row>27</xdr:row>
                <xdr:rowOff>0</xdr:rowOff>
              </from>
              <to>
                <xdr:col>3</xdr:col>
                <xdr:colOff>0</xdr:colOff>
                <xdr:row>28</xdr:row>
                <xdr:rowOff>0</xdr:rowOff>
              </to>
            </anchor>
          </controlPr>
        </control>
      </mc:Choice>
      <mc:Fallback>
        <control shapeId="1052" r:id="rId50" name="OptionButton24"/>
      </mc:Fallback>
    </mc:AlternateContent>
    <mc:AlternateContent xmlns:mc="http://schemas.openxmlformats.org/markup-compatibility/2006">
      <mc:Choice Requires="x14">
        <control shapeId="1053" r:id="rId52" name="OptionButton25">
          <controlPr locked="0" defaultSize="0" autoLine="0" linkedCell="C29" r:id="rId53">
            <anchor moveWithCells="1">
              <from>
                <xdr:col>2</xdr:col>
                <xdr:colOff>133350</xdr:colOff>
                <xdr:row>28</xdr:row>
                <xdr:rowOff>0</xdr:rowOff>
              </from>
              <to>
                <xdr:col>3</xdr:col>
                <xdr:colOff>0</xdr:colOff>
                <xdr:row>29</xdr:row>
                <xdr:rowOff>0</xdr:rowOff>
              </to>
            </anchor>
          </controlPr>
        </control>
      </mc:Choice>
      <mc:Fallback>
        <control shapeId="1053" r:id="rId52" name="OptionButton25"/>
      </mc:Fallback>
    </mc:AlternateContent>
    <mc:AlternateContent xmlns:mc="http://schemas.openxmlformats.org/markup-compatibility/2006">
      <mc:Choice Requires="x14">
        <control shapeId="1054" r:id="rId54" name="OptionButton26">
          <controlPr locked="0" defaultSize="0" autoLine="0" linkedCell="C30" r:id="rId55">
            <anchor moveWithCells="1">
              <from>
                <xdr:col>2</xdr:col>
                <xdr:colOff>133350</xdr:colOff>
                <xdr:row>29</xdr:row>
                <xdr:rowOff>0</xdr:rowOff>
              </from>
              <to>
                <xdr:col>3</xdr:col>
                <xdr:colOff>0</xdr:colOff>
                <xdr:row>30</xdr:row>
                <xdr:rowOff>0</xdr:rowOff>
              </to>
            </anchor>
          </controlPr>
        </control>
      </mc:Choice>
      <mc:Fallback>
        <control shapeId="1054" r:id="rId54" name="OptionButton26"/>
      </mc:Fallback>
    </mc:AlternateContent>
    <mc:AlternateContent xmlns:mc="http://schemas.openxmlformats.org/markup-compatibility/2006">
      <mc:Choice Requires="x14">
        <control shapeId="1055" r:id="rId56" name="OptionButton27">
          <controlPr locked="0" defaultSize="0" autoLine="0" linkedCell="C31" r:id="rId57">
            <anchor moveWithCells="1">
              <from>
                <xdr:col>2</xdr:col>
                <xdr:colOff>133350</xdr:colOff>
                <xdr:row>30</xdr:row>
                <xdr:rowOff>0</xdr:rowOff>
              </from>
              <to>
                <xdr:col>3</xdr:col>
                <xdr:colOff>0</xdr:colOff>
                <xdr:row>31</xdr:row>
                <xdr:rowOff>0</xdr:rowOff>
              </to>
            </anchor>
          </controlPr>
        </control>
      </mc:Choice>
      <mc:Fallback>
        <control shapeId="1055" r:id="rId56" name="OptionButton27"/>
      </mc:Fallback>
    </mc:AlternateContent>
    <mc:AlternateContent xmlns:mc="http://schemas.openxmlformats.org/markup-compatibility/2006">
      <mc:Choice Requires="x14">
        <control shapeId="1056" r:id="rId58" name="OptionButton28">
          <controlPr locked="0" defaultSize="0" autoLine="0" linkedCell="C32" r:id="rId59">
            <anchor moveWithCells="1">
              <from>
                <xdr:col>2</xdr:col>
                <xdr:colOff>133350</xdr:colOff>
                <xdr:row>31</xdr:row>
                <xdr:rowOff>0</xdr:rowOff>
              </from>
              <to>
                <xdr:col>3</xdr:col>
                <xdr:colOff>0</xdr:colOff>
                <xdr:row>32</xdr:row>
                <xdr:rowOff>0</xdr:rowOff>
              </to>
            </anchor>
          </controlPr>
        </control>
      </mc:Choice>
      <mc:Fallback>
        <control shapeId="1056" r:id="rId58" name="OptionButton28"/>
      </mc:Fallback>
    </mc:AlternateContent>
    <mc:AlternateContent xmlns:mc="http://schemas.openxmlformats.org/markup-compatibility/2006">
      <mc:Choice Requires="x14">
        <control shapeId="1057" r:id="rId60" name="OptionButton29">
          <controlPr locked="0" defaultSize="0" autoLine="0" linkedCell="C33" r:id="rId61">
            <anchor moveWithCells="1">
              <from>
                <xdr:col>2</xdr:col>
                <xdr:colOff>133350</xdr:colOff>
                <xdr:row>32</xdr:row>
                <xdr:rowOff>9525</xdr:rowOff>
              </from>
              <to>
                <xdr:col>3</xdr:col>
                <xdr:colOff>0</xdr:colOff>
                <xdr:row>33</xdr:row>
                <xdr:rowOff>9525</xdr:rowOff>
              </to>
            </anchor>
          </controlPr>
        </control>
      </mc:Choice>
      <mc:Fallback>
        <control shapeId="1057" r:id="rId60" name="OptionButton29"/>
      </mc:Fallback>
    </mc:AlternateContent>
    <mc:AlternateContent xmlns:mc="http://schemas.openxmlformats.org/markup-compatibility/2006">
      <mc:Choice Requires="x14">
        <control shapeId="1058" r:id="rId62" name="OptionButton30">
          <controlPr locked="0" defaultSize="0" autoLine="0" linkedCell="C34" r:id="rId63">
            <anchor moveWithCells="1">
              <from>
                <xdr:col>2</xdr:col>
                <xdr:colOff>133350</xdr:colOff>
                <xdr:row>33</xdr:row>
                <xdr:rowOff>0</xdr:rowOff>
              </from>
              <to>
                <xdr:col>3</xdr:col>
                <xdr:colOff>0</xdr:colOff>
                <xdr:row>34</xdr:row>
                <xdr:rowOff>0</xdr:rowOff>
              </to>
            </anchor>
          </controlPr>
        </control>
      </mc:Choice>
      <mc:Fallback>
        <control shapeId="1058" r:id="rId62" name="OptionButton30"/>
      </mc:Fallback>
    </mc:AlternateContent>
    <mc:AlternateContent xmlns:mc="http://schemas.openxmlformats.org/markup-compatibility/2006">
      <mc:Choice Requires="x14">
        <control shapeId="1059" r:id="rId64" name="OptionButton31">
          <controlPr locked="0" defaultSize="0" autoLine="0" linkedCell="C35" r:id="rId65">
            <anchor moveWithCells="1">
              <from>
                <xdr:col>2</xdr:col>
                <xdr:colOff>133350</xdr:colOff>
                <xdr:row>34</xdr:row>
                <xdr:rowOff>0</xdr:rowOff>
              </from>
              <to>
                <xdr:col>3</xdr:col>
                <xdr:colOff>0</xdr:colOff>
                <xdr:row>35</xdr:row>
                <xdr:rowOff>0</xdr:rowOff>
              </to>
            </anchor>
          </controlPr>
        </control>
      </mc:Choice>
      <mc:Fallback>
        <control shapeId="1059" r:id="rId64" name="OptionButton31"/>
      </mc:Fallback>
    </mc:AlternateContent>
    <mc:AlternateContent xmlns:mc="http://schemas.openxmlformats.org/markup-compatibility/2006">
      <mc:Choice Requires="x14">
        <control shapeId="1060" r:id="rId66" name="OptionButton32">
          <controlPr locked="0" defaultSize="0" autoLine="0" linkedCell="C36" r:id="rId67">
            <anchor moveWithCells="1">
              <from>
                <xdr:col>2</xdr:col>
                <xdr:colOff>133350</xdr:colOff>
                <xdr:row>35</xdr:row>
                <xdr:rowOff>0</xdr:rowOff>
              </from>
              <to>
                <xdr:col>3</xdr:col>
                <xdr:colOff>0</xdr:colOff>
                <xdr:row>36</xdr:row>
                <xdr:rowOff>0</xdr:rowOff>
              </to>
            </anchor>
          </controlPr>
        </control>
      </mc:Choice>
      <mc:Fallback>
        <control shapeId="1060" r:id="rId66" name="OptionButton32"/>
      </mc:Fallback>
    </mc:AlternateContent>
    <mc:AlternateContent xmlns:mc="http://schemas.openxmlformats.org/markup-compatibility/2006">
      <mc:Choice Requires="x14">
        <control shapeId="1061" r:id="rId68" name="OptionButton33">
          <controlPr locked="0" defaultSize="0" autoLine="0" linkedCell="C37" r:id="rId69">
            <anchor moveWithCells="1">
              <from>
                <xdr:col>2</xdr:col>
                <xdr:colOff>133350</xdr:colOff>
                <xdr:row>36</xdr:row>
                <xdr:rowOff>0</xdr:rowOff>
              </from>
              <to>
                <xdr:col>3</xdr:col>
                <xdr:colOff>0</xdr:colOff>
                <xdr:row>37</xdr:row>
                <xdr:rowOff>0</xdr:rowOff>
              </to>
            </anchor>
          </controlPr>
        </control>
      </mc:Choice>
      <mc:Fallback>
        <control shapeId="1061" r:id="rId68" name="OptionButton33"/>
      </mc:Fallback>
    </mc:AlternateContent>
    <mc:AlternateContent xmlns:mc="http://schemas.openxmlformats.org/markup-compatibility/2006">
      <mc:Choice Requires="x14">
        <control shapeId="1062" r:id="rId70" name="OptionButton34">
          <controlPr locked="0" defaultSize="0" autoLine="0" linkedCell="C38" r:id="rId71">
            <anchor moveWithCells="1">
              <from>
                <xdr:col>2</xdr:col>
                <xdr:colOff>133350</xdr:colOff>
                <xdr:row>37</xdr:row>
                <xdr:rowOff>0</xdr:rowOff>
              </from>
              <to>
                <xdr:col>3</xdr:col>
                <xdr:colOff>0</xdr:colOff>
                <xdr:row>38</xdr:row>
                <xdr:rowOff>0</xdr:rowOff>
              </to>
            </anchor>
          </controlPr>
        </control>
      </mc:Choice>
      <mc:Fallback>
        <control shapeId="1062" r:id="rId70" name="OptionButton34"/>
      </mc:Fallback>
    </mc:AlternateContent>
    <mc:AlternateContent xmlns:mc="http://schemas.openxmlformats.org/markup-compatibility/2006">
      <mc:Choice Requires="x14">
        <control shapeId="1063" r:id="rId72" name="OptionButton35">
          <controlPr locked="0" defaultSize="0" autoLine="0" linkedCell="C42" r:id="rId73">
            <anchor moveWithCells="1">
              <from>
                <xdr:col>2</xdr:col>
                <xdr:colOff>133350</xdr:colOff>
                <xdr:row>41</xdr:row>
                <xdr:rowOff>9525</xdr:rowOff>
              </from>
              <to>
                <xdr:col>3</xdr:col>
                <xdr:colOff>0</xdr:colOff>
                <xdr:row>42</xdr:row>
                <xdr:rowOff>9525</xdr:rowOff>
              </to>
            </anchor>
          </controlPr>
        </control>
      </mc:Choice>
      <mc:Fallback>
        <control shapeId="1063" r:id="rId72" name="OptionButton35"/>
      </mc:Fallback>
    </mc:AlternateContent>
    <mc:AlternateContent xmlns:mc="http://schemas.openxmlformats.org/markup-compatibility/2006">
      <mc:Choice Requires="x14">
        <control shapeId="1064" r:id="rId74" name="OptionButton36">
          <controlPr locked="0" defaultSize="0" autoLine="0" linkedCell="C43" r:id="rId75">
            <anchor moveWithCells="1">
              <from>
                <xdr:col>2</xdr:col>
                <xdr:colOff>133350</xdr:colOff>
                <xdr:row>42</xdr:row>
                <xdr:rowOff>0</xdr:rowOff>
              </from>
              <to>
                <xdr:col>3</xdr:col>
                <xdr:colOff>0</xdr:colOff>
                <xdr:row>43</xdr:row>
                <xdr:rowOff>0</xdr:rowOff>
              </to>
            </anchor>
          </controlPr>
        </control>
      </mc:Choice>
      <mc:Fallback>
        <control shapeId="1064" r:id="rId74" name="OptionButton36"/>
      </mc:Fallback>
    </mc:AlternateContent>
    <mc:AlternateContent xmlns:mc="http://schemas.openxmlformats.org/markup-compatibility/2006">
      <mc:Choice Requires="x14">
        <control shapeId="1065" r:id="rId76" name="OptionButton37">
          <controlPr locked="0" defaultSize="0" autoLine="0" linkedCell="C44" r:id="rId77">
            <anchor moveWithCells="1">
              <from>
                <xdr:col>2</xdr:col>
                <xdr:colOff>133350</xdr:colOff>
                <xdr:row>43</xdr:row>
                <xdr:rowOff>0</xdr:rowOff>
              </from>
              <to>
                <xdr:col>3</xdr:col>
                <xdr:colOff>0</xdr:colOff>
                <xdr:row>44</xdr:row>
                <xdr:rowOff>0</xdr:rowOff>
              </to>
            </anchor>
          </controlPr>
        </control>
      </mc:Choice>
      <mc:Fallback>
        <control shapeId="1065" r:id="rId76" name="OptionButton37"/>
      </mc:Fallback>
    </mc:AlternateContent>
    <mc:AlternateContent xmlns:mc="http://schemas.openxmlformats.org/markup-compatibility/2006">
      <mc:Choice Requires="x14">
        <control shapeId="1066" r:id="rId78" name="OptionButton38">
          <controlPr locked="0" defaultSize="0" autoLine="0" linkedCell="C45" r:id="rId79">
            <anchor moveWithCells="1">
              <from>
                <xdr:col>2</xdr:col>
                <xdr:colOff>133350</xdr:colOff>
                <xdr:row>44</xdr:row>
                <xdr:rowOff>0</xdr:rowOff>
              </from>
              <to>
                <xdr:col>3</xdr:col>
                <xdr:colOff>0</xdr:colOff>
                <xdr:row>45</xdr:row>
                <xdr:rowOff>0</xdr:rowOff>
              </to>
            </anchor>
          </controlPr>
        </control>
      </mc:Choice>
      <mc:Fallback>
        <control shapeId="1066" r:id="rId78" name="OptionButton38"/>
      </mc:Fallback>
    </mc:AlternateContent>
    <mc:AlternateContent xmlns:mc="http://schemas.openxmlformats.org/markup-compatibility/2006">
      <mc:Choice Requires="x14">
        <control shapeId="1067" r:id="rId80" name="OptionButton39">
          <controlPr locked="0" defaultSize="0" autoLine="0" linkedCell="C47" r:id="rId81">
            <anchor moveWithCells="1">
              <from>
                <xdr:col>2</xdr:col>
                <xdr:colOff>133350</xdr:colOff>
                <xdr:row>46</xdr:row>
                <xdr:rowOff>9525</xdr:rowOff>
              </from>
              <to>
                <xdr:col>3</xdr:col>
                <xdr:colOff>0</xdr:colOff>
                <xdr:row>47</xdr:row>
                <xdr:rowOff>9525</xdr:rowOff>
              </to>
            </anchor>
          </controlPr>
        </control>
      </mc:Choice>
      <mc:Fallback>
        <control shapeId="1067" r:id="rId80" name="OptionButton39"/>
      </mc:Fallback>
    </mc:AlternateContent>
    <mc:AlternateContent xmlns:mc="http://schemas.openxmlformats.org/markup-compatibility/2006">
      <mc:Choice Requires="x14">
        <control shapeId="1068" r:id="rId82" name="OptionButton40">
          <controlPr locked="0" defaultSize="0" autoLine="0" linkedCell="C48" r:id="rId83">
            <anchor moveWithCells="1">
              <from>
                <xdr:col>2</xdr:col>
                <xdr:colOff>133350</xdr:colOff>
                <xdr:row>47</xdr:row>
                <xdr:rowOff>0</xdr:rowOff>
              </from>
              <to>
                <xdr:col>3</xdr:col>
                <xdr:colOff>0</xdr:colOff>
                <xdr:row>48</xdr:row>
                <xdr:rowOff>0</xdr:rowOff>
              </to>
            </anchor>
          </controlPr>
        </control>
      </mc:Choice>
      <mc:Fallback>
        <control shapeId="1068" r:id="rId82" name="OptionButton40"/>
      </mc:Fallback>
    </mc:AlternateContent>
    <mc:AlternateContent xmlns:mc="http://schemas.openxmlformats.org/markup-compatibility/2006">
      <mc:Choice Requires="x14">
        <control shapeId="1069" r:id="rId84" name="OptionButton41">
          <controlPr locked="0" defaultSize="0" autoLine="0" linkedCell="C49" r:id="rId85">
            <anchor moveWithCells="1">
              <from>
                <xdr:col>2</xdr:col>
                <xdr:colOff>133350</xdr:colOff>
                <xdr:row>48</xdr:row>
                <xdr:rowOff>0</xdr:rowOff>
              </from>
              <to>
                <xdr:col>3</xdr:col>
                <xdr:colOff>0</xdr:colOff>
                <xdr:row>49</xdr:row>
                <xdr:rowOff>0</xdr:rowOff>
              </to>
            </anchor>
          </controlPr>
        </control>
      </mc:Choice>
      <mc:Fallback>
        <control shapeId="1069" r:id="rId84" name="OptionButton41"/>
      </mc:Fallback>
    </mc:AlternateContent>
    <mc:AlternateContent xmlns:mc="http://schemas.openxmlformats.org/markup-compatibility/2006">
      <mc:Choice Requires="x14">
        <control shapeId="1070" r:id="rId86" name="OptionButton42">
          <controlPr locked="0" defaultSize="0" autoLine="0" linkedCell="C50" r:id="rId87">
            <anchor moveWithCells="1">
              <from>
                <xdr:col>2</xdr:col>
                <xdr:colOff>133350</xdr:colOff>
                <xdr:row>49</xdr:row>
                <xdr:rowOff>0</xdr:rowOff>
              </from>
              <to>
                <xdr:col>3</xdr:col>
                <xdr:colOff>0</xdr:colOff>
                <xdr:row>50</xdr:row>
                <xdr:rowOff>0</xdr:rowOff>
              </to>
            </anchor>
          </controlPr>
        </control>
      </mc:Choice>
      <mc:Fallback>
        <control shapeId="1070" r:id="rId86" name="OptionButton42"/>
      </mc:Fallback>
    </mc:AlternateContent>
    <mc:AlternateContent xmlns:mc="http://schemas.openxmlformats.org/markup-compatibility/2006">
      <mc:Choice Requires="x14">
        <control shapeId="1071" r:id="rId88" name="OptionButton43">
          <controlPr locked="0" defaultSize="0" autoLine="0" linkedCell="C51" r:id="rId89">
            <anchor moveWithCells="1">
              <from>
                <xdr:col>2</xdr:col>
                <xdr:colOff>133350</xdr:colOff>
                <xdr:row>50</xdr:row>
                <xdr:rowOff>0</xdr:rowOff>
              </from>
              <to>
                <xdr:col>3</xdr:col>
                <xdr:colOff>0</xdr:colOff>
                <xdr:row>51</xdr:row>
                <xdr:rowOff>0</xdr:rowOff>
              </to>
            </anchor>
          </controlPr>
        </control>
      </mc:Choice>
      <mc:Fallback>
        <control shapeId="1071" r:id="rId88" name="OptionButton43"/>
      </mc:Fallback>
    </mc:AlternateContent>
    <mc:AlternateContent xmlns:mc="http://schemas.openxmlformats.org/markup-compatibility/2006">
      <mc:Choice Requires="x14">
        <control shapeId="1073" r:id="rId90" name="OptionButton44">
          <controlPr locked="0" defaultSize="0" autoLine="0" linkedCell="C52" r:id="rId91">
            <anchor moveWithCells="1">
              <from>
                <xdr:col>2</xdr:col>
                <xdr:colOff>133350</xdr:colOff>
                <xdr:row>51</xdr:row>
                <xdr:rowOff>9525</xdr:rowOff>
              </from>
              <to>
                <xdr:col>3</xdr:col>
                <xdr:colOff>0</xdr:colOff>
                <xdr:row>52</xdr:row>
                <xdr:rowOff>9525</xdr:rowOff>
              </to>
            </anchor>
          </controlPr>
        </control>
      </mc:Choice>
      <mc:Fallback>
        <control shapeId="1073" r:id="rId90" name="OptionButton44"/>
      </mc:Fallback>
    </mc:AlternateContent>
    <mc:AlternateContent xmlns:mc="http://schemas.openxmlformats.org/markup-compatibility/2006">
      <mc:Choice Requires="x14">
        <control shapeId="1074" r:id="rId92" name="OptionButton45">
          <controlPr locked="0" defaultSize="0" autoLine="0" linkedCell="C53" r:id="rId93">
            <anchor moveWithCells="1">
              <from>
                <xdr:col>2</xdr:col>
                <xdr:colOff>133350</xdr:colOff>
                <xdr:row>52</xdr:row>
                <xdr:rowOff>0</xdr:rowOff>
              </from>
              <to>
                <xdr:col>3</xdr:col>
                <xdr:colOff>0</xdr:colOff>
                <xdr:row>53</xdr:row>
                <xdr:rowOff>0</xdr:rowOff>
              </to>
            </anchor>
          </controlPr>
        </control>
      </mc:Choice>
      <mc:Fallback>
        <control shapeId="1074" r:id="rId92" name="OptionButton45"/>
      </mc:Fallback>
    </mc:AlternateContent>
    <mc:AlternateContent xmlns:mc="http://schemas.openxmlformats.org/markup-compatibility/2006">
      <mc:Choice Requires="x14">
        <control shapeId="1075" r:id="rId94" name="OptionButton46">
          <controlPr locked="0" defaultSize="0" autoLine="0" linkedCell="C54" r:id="rId95">
            <anchor moveWithCells="1">
              <from>
                <xdr:col>2</xdr:col>
                <xdr:colOff>133350</xdr:colOff>
                <xdr:row>53</xdr:row>
                <xdr:rowOff>0</xdr:rowOff>
              </from>
              <to>
                <xdr:col>3</xdr:col>
                <xdr:colOff>0</xdr:colOff>
                <xdr:row>54</xdr:row>
                <xdr:rowOff>0</xdr:rowOff>
              </to>
            </anchor>
          </controlPr>
        </control>
      </mc:Choice>
      <mc:Fallback>
        <control shapeId="1075" r:id="rId94" name="OptionButton46"/>
      </mc:Fallback>
    </mc:AlternateContent>
    <mc:AlternateContent xmlns:mc="http://schemas.openxmlformats.org/markup-compatibility/2006">
      <mc:Choice Requires="x14">
        <control shapeId="1076" r:id="rId96" name="OptionButton47">
          <controlPr locked="0" defaultSize="0" autoLine="0" autoPict="0" linkedCell="C23" r:id="rId97">
            <anchor moveWithCells="1">
              <from>
                <xdr:col>2</xdr:col>
                <xdr:colOff>142875</xdr:colOff>
                <xdr:row>22</xdr:row>
                <xdr:rowOff>0</xdr:rowOff>
              </from>
              <to>
                <xdr:col>3</xdr:col>
                <xdr:colOff>9525</xdr:colOff>
                <xdr:row>23</xdr:row>
                <xdr:rowOff>0</xdr:rowOff>
              </to>
            </anchor>
          </controlPr>
        </control>
      </mc:Choice>
      <mc:Fallback>
        <control shapeId="1076" r:id="rId96" name="OptionButton47"/>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47D60-5E9F-44DD-AEF9-2AD6C08EFCBC}">
  <sheetPr codeName="Sheet3">
    <outlinePr summaryBelow="0"/>
  </sheetPr>
  <dimension ref="A1:AP162"/>
  <sheetViews>
    <sheetView workbookViewId="0">
      <pane xSplit="4" ySplit="5" topLeftCell="E6" activePane="bottomRight" state="frozen"/>
      <selection pane="topRight" activeCell="E1" sqref="E1"/>
      <selection pane="bottomLeft" activeCell="A6" sqref="A6"/>
      <selection pane="bottomRight" activeCell="C7" sqref="C7"/>
    </sheetView>
  </sheetViews>
  <sheetFormatPr defaultColWidth="0" defaultRowHeight="14.25" zeroHeight="1" x14ac:dyDescent="0.25"/>
  <cols>
    <col min="1" max="1" width="16" style="12" bestFit="1" customWidth="1"/>
    <col min="2" max="2" width="16" style="12" hidden="1" customWidth="1"/>
    <col min="3" max="3" width="15" style="6" bestFit="1" customWidth="1"/>
    <col min="4" max="4" width="8" style="7" bestFit="1" customWidth="1"/>
    <col min="5" max="25" width="12.625" style="7" customWidth="1"/>
    <col min="26" max="26" width="12.625" style="4" customWidth="1"/>
    <col min="27" max="27" width="0.125" style="94" customWidth="1"/>
    <col min="28" max="29" width="12.625" style="4" hidden="1" customWidth="1"/>
    <col min="30" max="31" width="10.625" style="4" hidden="1" customWidth="1"/>
    <col min="32" max="32" width="10.125" style="4" hidden="1" customWidth="1"/>
    <col min="33" max="35" width="10.625" style="4" hidden="1" customWidth="1"/>
    <col min="36" max="36" width="12.875" style="4" hidden="1" customWidth="1"/>
    <col min="37" max="16384" width="10.625" style="4" hidden="1"/>
  </cols>
  <sheetData>
    <row r="1" spans="1:42" ht="30" customHeight="1" x14ac:dyDescent="0.25">
      <c r="A1" s="1"/>
      <c r="B1" s="1"/>
      <c r="C1" s="2"/>
      <c r="D1" s="3"/>
      <c r="E1" s="1" t="s">
        <v>58</v>
      </c>
      <c r="F1" s="8"/>
      <c r="G1" s="8"/>
      <c r="H1" s="16" t="s">
        <v>236</v>
      </c>
      <c r="I1" s="17"/>
      <c r="J1" s="17"/>
      <c r="K1" s="17"/>
      <c r="L1" s="17"/>
      <c r="M1" s="17"/>
      <c r="N1" s="17"/>
      <c r="O1" s="17"/>
      <c r="P1" s="15" t="s">
        <v>237</v>
      </c>
      <c r="Q1" s="14"/>
      <c r="R1" s="14"/>
      <c r="S1" s="14"/>
      <c r="T1" s="14"/>
      <c r="U1" s="14"/>
      <c r="V1" s="14"/>
      <c r="W1" s="14"/>
      <c r="X1" s="14"/>
      <c r="Y1" s="14"/>
      <c r="Z1" s="2"/>
      <c r="AA1" s="93"/>
    </row>
    <row r="2" spans="1:42" s="6" customFormat="1" ht="28.5" x14ac:dyDescent="0.25">
      <c r="A2" s="5" t="s">
        <v>48</v>
      </c>
      <c r="B2" s="5"/>
      <c r="C2" s="5" t="s">
        <v>47</v>
      </c>
      <c r="D2" s="5" t="s">
        <v>49</v>
      </c>
      <c r="E2" s="9" t="s">
        <v>62</v>
      </c>
      <c r="F2" s="9" t="s">
        <v>27</v>
      </c>
      <c r="G2" s="9" t="s">
        <v>61</v>
      </c>
      <c r="H2" s="81" t="s">
        <v>217</v>
      </c>
      <c r="I2" s="81" t="s">
        <v>8</v>
      </c>
      <c r="J2" s="81" t="s">
        <v>74</v>
      </c>
      <c r="K2" s="81" t="s">
        <v>9</v>
      </c>
      <c r="L2" s="81" t="s">
        <v>67</v>
      </c>
      <c r="M2" s="81" t="s">
        <v>68</v>
      </c>
      <c r="N2" s="81" t="s">
        <v>69</v>
      </c>
      <c r="O2" s="81" t="s">
        <v>70</v>
      </c>
      <c r="P2" s="82" t="s">
        <v>218</v>
      </c>
      <c r="Q2" s="82" t="s">
        <v>8</v>
      </c>
      <c r="R2" s="82" t="s">
        <v>74</v>
      </c>
      <c r="S2" s="82" t="s">
        <v>219</v>
      </c>
      <c r="T2" s="82" t="s">
        <v>66</v>
      </c>
      <c r="U2" s="82" t="s">
        <v>67</v>
      </c>
      <c r="V2" s="82" t="s">
        <v>68</v>
      </c>
      <c r="W2" s="82" t="s">
        <v>69</v>
      </c>
      <c r="X2" s="82" t="s">
        <v>27</v>
      </c>
      <c r="Y2" s="82" t="s">
        <v>70</v>
      </c>
      <c r="Z2" s="5" t="s">
        <v>46</v>
      </c>
      <c r="AA2" s="91"/>
      <c r="AB2" s="6" t="s">
        <v>217</v>
      </c>
      <c r="AC2" s="6" t="s">
        <v>8</v>
      </c>
      <c r="AD2" s="6" t="s">
        <v>74</v>
      </c>
      <c r="AE2" s="6" t="s">
        <v>9</v>
      </c>
      <c r="AF2" s="6" t="s">
        <v>67</v>
      </c>
      <c r="AG2" s="6" t="s">
        <v>68</v>
      </c>
      <c r="AH2" s="6" t="s">
        <v>69</v>
      </c>
      <c r="AJ2" s="6" t="s">
        <v>217</v>
      </c>
      <c r="AK2" s="6" t="s">
        <v>8</v>
      </c>
      <c r="AL2" s="6" t="s">
        <v>74</v>
      </c>
      <c r="AM2" s="6" t="s">
        <v>9</v>
      </c>
      <c r="AN2" s="6" t="s">
        <v>67</v>
      </c>
      <c r="AO2" s="6" t="s">
        <v>68</v>
      </c>
      <c r="AP2" s="6" t="s">
        <v>69</v>
      </c>
    </row>
    <row r="3" spans="1:42" s="6" customFormat="1" x14ac:dyDescent="0.25">
      <c r="A3" s="5"/>
      <c r="B3" s="5"/>
      <c r="C3" s="5"/>
      <c r="D3" s="5"/>
      <c r="E3" s="89" t="s">
        <v>215</v>
      </c>
      <c r="F3" s="89" t="s">
        <v>215</v>
      </c>
      <c r="G3" s="89" t="s">
        <v>215</v>
      </c>
      <c r="H3" s="30" t="s">
        <v>216</v>
      </c>
      <c r="I3" s="30" t="s">
        <v>216</v>
      </c>
      <c r="J3" s="30" t="s">
        <v>216</v>
      </c>
      <c r="K3" s="30" t="s">
        <v>216</v>
      </c>
      <c r="L3" s="30" t="s">
        <v>216</v>
      </c>
      <c r="M3" s="30" t="s">
        <v>216</v>
      </c>
      <c r="N3" s="30" t="s">
        <v>216</v>
      </c>
      <c r="O3" s="30" t="s">
        <v>216</v>
      </c>
      <c r="P3" s="31" t="s">
        <v>216</v>
      </c>
      <c r="Q3" s="31" t="s">
        <v>216</v>
      </c>
      <c r="R3" s="31" t="s">
        <v>216</v>
      </c>
      <c r="S3" s="31" t="s">
        <v>216</v>
      </c>
      <c r="T3" s="31" t="s">
        <v>216</v>
      </c>
      <c r="U3" s="31" t="s">
        <v>216</v>
      </c>
      <c r="V3" s="31" t="s">
        <v>216</v>
      </c>
      <c r="W3" s="31" t="s">
        <v>216</v>
      </c>
      <c r="X3" s="31" t="s">
        <v>216</v>
      </c>
      <c r="Y3" s="31" t="s">
        <v>216</v>
      </c>
      <c r="Z3" s="5"/>
      <c r="AA3" s="91"/>
    </row>
    <row r="4" spans="1:42" s="6" customFormat="1" x14ac:dyDescent="0.25">
      <c r="A4" s="5"/>
      <c r="B4" s="5"/>
      <c r="C4" s="5"/>
      <c r="D4" s="5"/>
      <c r="E4" s="89" t="s">
        <v>59</v>
      </c>
      <c r="F4" s="89" t="s">
        <v>60</v>
      </c>
      <c r="G4" s="89" t="s">
        <v>60</v>
      </c>
      <c r="H4" s="30" t="s">
        <v>59</v>
      </c>
      <c r="I4" s="30" t="s">
        <v>59</v>
      </c>
      <c r="J4" s="30" t="s">
        <v>59</v>
      </c>
      <c r="K4" s="30" t="s">
        <v>59</v>
      </c>
      <c r="L4" s="30" t="s">
        <v>59</v>
      </c>
      <c r="M4" s="30" t="s">
        <v>59</v>
      </c>
      <c r="N4" s="30" t="s">
        <v>59</v>
      </c>
      <c r="O4" s="30" t="s">
        <v>60</v>
      </c>
      <c r="P4" s="31" t="s">
        <v>59</v>
      </c>
      <c r="Q4" s="31" t="s">
        <v>59</v>
      </c>
      <c r="R4" s="31" t="s">
        <v>59</v>
      </c>
      <c r="S4" s="31" t="s">
        <v>59</v>
      </c>
      <c r="T4" s="31" t="s">
        <v>59</v>
      </c>
      <c r="U4" s="31" t="s">
        <v>59</v>
      </c>
      <c r="V4" s="31" t="s">
        <v>59</v>
      </c>
      <c r="W4" s="31" t="s">
        <v>59</v>
      </c>
      <c r="X4" s="31" t="s">
        <v>60</v>
      </c>
      <c r="Y4" s="31" t="s">
        <v>60</v>
      </c>
      <c r="Z4" s="5" t="s">
        <v>60</v>
      </c>
      <c r="AA4" s="91"/>
    </row>
    <row r="5" spans="1:42" s="78" customFormat="1" ht="72" x14ac:dyDescent="0.25">
      <c r="A5" s="79" t="s">
        <v>148</v>
      </c>
      <c r="B5" s="79"/>
      <c r="C5" s="80" t="s">
        <v>212</v>
      </c>
      <c r="D5" s="80" t="s">
        <v>211</v>
      </c>
      <c r="E5" s="80" t="s">
        <v>238</v>
      </c>
      <c r="F5" s="80" t="s">
        <v>220</v>
      </c>
      <c r="G5" s="80" t="s">
        <v>213</v>
      </c>
      <c r="H5" s="83" t="s">
        <v>221</v>
      </c>
      <c r="I5" s="83" t="s">
        <v>222</v>
      </c>
      <c r="J5" s="83" t="s">
        <v>223</v>
      </c>
      <c r="K5" s="83" t="s">
        <v>224</v>
      </c>
      <c r="L5" s="83" t="s">
        <v>225</v>
      </c>
      <c r="M5" s="83" t="s">
        <v>214</v>
      </c>
      <c r="N5" s="83" t="s">
        <v>214</v>
      </c>
      <c r="O5" s="83" t="s">
        <v>226</v>
      </c>
      <c r="P5" s="84" t="s">
        <v>227</v>
      </c>
      <c r="Q5" s="84" t="s">
        <v>228</v>
      </c>
      <c r="R5" s="84" t="s">
        <v>229</v>
      </c>
      <c r="S5" s="84" t="s">
        <v>230</v>
      </c>
      <c r="T5" s="84" t="s">
        <v>231</v>
      </c>
      <c r="U5" s="84" t="s">
        <v>232</v>
      </c>
      <c r="V5" s="84" t="s">
        <v>233</v>
      </c>
      <c r="W5" s="84" t="s">
        <v>233</v>
      </c>
      <c r="X5" s="84" t="s">
        <v>234</v>
      </c>
      <c r="Y5" s="84" t="s">
        <v>235</v>
      </c>
      <c r="Z5" s="80" t="s">
        <v>235</v>
      </c>
      <c r="AA5" s="95"/>
    </row>
    <row r="6" spans="1:42" ht="30" customHeight="1" x14ac:dyDescent="0.25">
      <c r="A6" s="11" t="s">
        <v>146</v>
      </c>
      <c r="B6" s="11"/>
      <c r="C6" s="10"/>
      <c r="D6" s="9"/>
      <c r="E6" s="32" t="s">
        <v>7</v>
      </c>
      <c r="F6" s="32" t="s">
        <v>7</v>
      </c>
      <c r="G6" s="32" t="s">
        <v>7</v>
      </c>
      <c r="H6" s="41" t="s">
        <v>73</v>
      </c>
      <c r="I6" s="41" t="s">
        <v>73</v>
      </c>
      <c r="J6" s="41" t="s">
        <v>73</v>
      </c>
      <c r="K6" s="41" t="s">
        <v>73</v>
      </c>
      <c r="L6" s="41" t="s">
        <v>73</v>
      </c>
      <c r="M6" s="41" t="s">
        <v>73</v>
      </c>
      <c r="N6" s="41" t="s">
        <v>73</v>
      </c>
      <c r="O6" s="33" t="s">
        <v>65</v>
      </c>
      <c r="P6" s="34" t="s">
        <v>7</v>
      </c>
      <c r="Q6" s="34" t="s">
        <v>7</v>
      </c>
      <c r="R6" s="34" t="s">
        <v>7</v>
      </c>
      <c r="S6" s="34" t="s">
        <v>7</v>
      </c>
      <c r="T6" s="34" t="s">
        <v>7</v>
      </c>
      <c r="U6" s="34" t="s">
        <v>7</v>
      </c>
      <c r="V6" s="34" t="s">
        <v>7</v>
      </c>
      <c r="W6" s="34" t="s">
        <v>7</v>
      </c>
      <c r="X6" s="34" t="s">
        <v>7</v>
      </c>
      <c r="Y6" s="34" t="s">
        <v>7</v>
      </c>
      <c r="Z6" s="32" t="s">
        <v>65</v>
      </c>
      <c r="AA6" s="93"/>
      <c r="AB6" s="4" t="str">
        <f>H6</f>
        <v>通貨を選択</v>
      </c>
      <c r="AC6" s="4" t="str">
        <f t="shared" ref="AC6" si="0">I6</f>
        <v>通貨を選択</v>
      </c>
      <c r="AD6" s="4" t="str">
        <f>J6</f>
        <v>通貨を選択</v>
      </c>
      <c r="AE6" s="4" t="str">
        <f>K6</f>
        <v>通貨を選択</v>
      </c>
      <c r="AF6" s="4" t="str">
        <f>L6</f>
        <v>通貨を選択</v>
      </c>
      <c r="AG6" s="4" t="str">
        <f>M6</f>
        <v>通貨を選択</v>
      </c>
      <c r="AH6" s="4" t="str">
        <f>N6</f>
        <v>通貨を選択</v>
      </c>
      <c r="AJ6" s="4" t="s">
        <v>7</v>
      </c>
      <c r="AK6" s="4" t="s">
        <v>7</v>
      </c>
      <c r="AL6" s="4" t="s">
        <v>7</v>
      </c>
      <c r="AM6" s="4" t="s">
        <v>7</v>
      </c>
      <c r="AN6" s="4" t="s">
        <v>7</v>
      </c>
      <c r="AO6" s="4" t="s">
        <v>7</v>
      </c>
      <c r="AP6" s="4" t="s">
        <v>7</v>
      </c>
    </row>
    <row r="7" spans="1:42" s="22" customFormat="1" ht="15" customHeight="1" x14ac:dyDescent="0.25">
      <c r="A7" s="19" t="s">
        <v>52</v>
      </c>
      <c r="B7" s="19" t="s">
        <v>239</v>
      </c>
      <c r="C7" s="35"/>
      <c r="D7" s="36"/>
      <c r="E7" s="37"/>
      <c r="F7" s="37"/>
      <c r="G7" s="20" t="str">
        <f t="shared" ref="G7:G12" si="1">IF(OR(E7&lt;&gt;"",F7&lt;&gt;""),E7*12+F7,"")</f>
        <v/>
      </c>
      <c r="H7" s="37"/>
      <c r="I7" s="37"/>
      <c r="J7" s="37"/>
      <c r="K7" s="37"/>
      <c r="L7" s="37"/>
      <c r="M7" s="37"/>
      <c r="N7" s="37"/>
      <c r="O7" s="21">
        <f t="shared" ref="O7:O12" si="2">SUM(AJ7:AP7)*12</f>
        <v>0</v>
      </c>
      <c r="P7" s="37"/>
      <c r="Q7" s="37"/>
      <c r="R7" s="37"/>
      <c r="S7" s="37">
        <v>0</v>
      </c>
      <c r="T7" s="37"/>
      <c r="U7" s="37"/>
      <c r="V7" s="37"/>
      <c r="W7" s="37"/>
      <c r="X7" s="37"/>
      <c r="Y7" s="18">
        <f>SUM(P7:W7)*12+X7</f>
        <v>0</v>
      </c>
      <c r="Z7" s="23">
        <f>O7+Y7</f>
        <v>0</v>
      </c>
      <c r="AA7" s="96"/>
      <c r="AB7" s="22" t="e">
        <f>IF((AB6="通貨を選択"),NA(),_xlfn.XLOOKUP(AB6,為替レート[通貨],為替レート[100JPY当たり]))</f>
        <v>#N/A</v>
      </c>
      <c r="AC7" s="22" t="e">
        <f>IF((AC6="通貨を選択"),NA(),_xlfn.XLOOKUP(AC6,為替レート[通貨],為替レート[100JPY当たり]))</f>
        <v>#N/A</v>
      </c>
      <c r="AD7" s="22" t="e">
        <f>IF((AD6="通貨を選択"),NA(),_xlfn.XLOOKUP(AD6,為替レート[通貨],為替レート[100JPY当たり]))</f>
        <v>#N/A</v>
      </c>
      <c r="AE7" s="22" t="e">
        <f>IF((AE6="通貨を選択"),NA(),_xlfn.XLOOKUP(AE6,為替レート[通貨],為替レート[100JPY当たり]))</f>
        <v>#N/A</v>
      </c>
      <c r="AF7" s="22" t="e">
        <f>IF((AF6="通貨を選択"),NA(),_xlfn.XLOOKUP(AF6,為替レート[通貨],為替レート[100JPY当たり]))</f>
        <v>#N/A</v>
      </c>
      <c r="AG7" s="22" t="e">
        <f>IF((AG6="通貨を選択"),NA(),_xlfn.XLOOKUP(AG6,為替レート[通貨],為替レート[100JPY当たり]))</f>
        <v>#N/A</v>
      </c>
      <c r="AH7" s="22" t="e">
        <f>IF((AH6="通貨を選択"),NA(),_xlfn.XLOOKUP(AH6,為替レート[通貨],為替レート[100JPY当たり]))</f>
        <v>#N/A</v>
      </c>
      <c r="AJ7" s="24">
        <f t="shared" ref="AJ7:AP7" si="3">IF(H7&lt;&gt;"",H7/AB7*100,0)</f>
        <v>0</v>
      </c>
      <c r="AK7" s="24">
        <f t="shared" si="3"/>
        <v>0</v>
      </c>
      <c r="AL7" s="24">
        <f t="shared" si="3"/>
        <v>0</v>
      </c>
      <c r="AM7" s="24">
        <f t="shared" si="3"/>
        <v>0</v>
      </c>
      <c r="AN7" s="24">
        <f t="shared" si="3"/>
        <v>0</v>
      </c>
      <c r="AO7" s="24">
        <f t="shared" si="3"/>
        <v>0</v>
      </c>
      <c r="AP7" s="24">
        <f t="shared" si="3"/>
        <v>0</v>
      </c>
    </row>
    <row r="8" spans="1:42" s="22" customFormat="1" ht="15" customHeight="1" x14ac:dyDescent="0.25">
      <c r="A8" s="19" t="s">
        <v>53</v>
      </c>
      <c r="B8" s="19" t="s">
        <v>239</v>
      </c>
      <c r="C8" s="35"/>
      <c r="D8" s="36"/>
      <c r="E8" s="37"/>
      <c r="F8" s="37"/>
      <c r="G8" s="20" t="str">
        <f t="shared" si="1"/>
        <v/>
      </c>
      <c r="H8" s="37"/>
      <c r="I8" s="37"/>
      <c r="J8" s="37"/>
      <c r="K8" s="37"/>
      <c r="L8" s="37"/>
      <c r="M8" s="37"/>
      <c r="N8" s="37"/>
      <c r="O8" s="21">
        <f t="shared" si="2"/>
        <v>0</v>
      </c>
      <c r="P8" s="37"/>
      <c r="Q8" s="37"/>
      <c r="R8" s="37"/>
      <c r="S8" s="37">
        <v>0</v>
      </c>
      <c r="T8" s="37"/>
      <c r="U8" s="37"/>
      <c r="V8" s="37"/>
      <c r="W8" s="37"/>
      <c r="X8" s="37"/>
      <c r="Y8" s="18">
        <f t="shared" ref="Y8:Y12" si="4">SUM(P8:W8)*12+X8</f>
        <v>0</v>
      </c>
      <c r="Z8" s="23">
        <f t="shared" ref="Z8:Z12" si="5">O8+Y8</f>
        <v>0</v>
      </c>
      <c r="AA8" s="96"/>
      <c r="AB8" s="22" t="e">
        <f>IF((AB6="通貨を選択"),NA(),_xlfn.XLOOKUP(AB6,為替レート[通貨],為替レート[100JPY当たり]))</f>
        <v>#N/A</v>
      </c>
      <c r="AC8" s="22" t="e">
        <f>IF((AC6="通貨を選択"),NA(),_xlfn.XLOOKUP(AC6,為替レート[通貨],為替レート[100JPY当たり]))</f>
        <v>#N/A</v>
      </c>
      <c r="AD8" s="22" t="e">
        <f>IF((AD6="通貨を選択"),NA(),_xlfn.XLOOKUP(AD6,為替レート[通貨],為替レート[100JPY当たり]))</f>
        <v>#N/A</v>
      </c>
      <c r="AE8" s="22" t="e">
        <f>IF((AE6="通貨を選択"),NA(),_xlfn.XLOOKUP(AE6,為替レート[通貨],為替レート[100JPY当たり]))</f>
        <v>#N/A</v>
      </c>
      <c r="AF8" s="22" t="e">
        <f>IF((AF6="通貨を選択"),NA(),_xlfn.XLOOKUP(AF6,為替レート[通貨],為替レート[100JPY当たり]))</f>
        <v>#N/A</v>
      </c>
      <c r="AG8" s="22" t="e">
        <f>IF((AG6="通貨を選択"),NA(),_xlfn.XLOOKUP(AG6,為替レート[通貨],為替レート[100JPY当たり]))</f>
        <v>#N/A</v>
      </c>
      <c r="AH8" s="22" t="e">
        <f>IF((AH6="通貨を選択"),NA(),_xlfn.XLOOKUP(AH6,為替レート[通貨],為替レート[100JPY当たり]))</f>
        <v>#N/A</v>
      </c>
      <c r="AJ8" s="24">
        <f>IF(H8&lt;&gt;"",H8/AB8*100,0)</f>
        <v>0</v>
      </c>
      <c r="AK8" s="24">
        <f t="shared" ref="AK8:AK12" si="6">IF(I8&lt;&gt;"",I8/AC8*100,0)</f>
        <v>0</v>
      </c>
      <c r="AL8" s="24">
        <f t="shared" ref="AL8:AL12" si="7">IF(J8&lt;&gt;"",J8/AD8*100,0)</f>
        <v>0</v>
      </c>
      <c r="AM8" s="24">
        <f t="shared" ref="AM8:AM12" si="8">IF(K8&lt;&gt;"",K8/AE8*100,0)</f>
        <v>0</v>
      </c>
      <c r="AN8" s="24">
        <f t="shared" ref="AN8:AN12" si="9">IF(L8&lt;&gt;"",L8/AF8*100,0)</f>
        <v>0</v>
      </c>
      <c r="AO8" s="24">
        <f t="shared" ref="AO8:AO12" si="10">IF(M8&lt;&gt;"",M8/AG8*100,0)</f>
        <v>0</v>
      </c>
      <c r="AP8" s="24">
        <f t="shared" ref="AP8:AP12" si="11">IF(N8&lt;&gt;"",N8/AH8*100,0)</f>
        <v>0</v>
      </c>
    </row>
    <row r="9" spans="1:42" s="22" customFormat="1" ht="15" customHeight="1" x14ac:dyDescent="0.25">
      <c r="A9" s="19" t="s">
        <v>54</v>
      </c>
      <c r="B9" s="19" t="s">
        <v>239</v>
      </c>
      <c r="C9" s="35"/>
      <c r="D9" s="36"/>
      <c r="E9" s="37"/>
      <c r="F9" s="37"/>
      <c r="G9" s="20" t="str">
        <f t="shared" si="1"/>
        <v/>
      </c>
      <c r="H9" s="37"/>
      <c r="I9" s="37"/>
      <c r="J9" s="37"/>
      <c r="K9" s="37"/>
      <c r="L9" s="37"/>
      <c r="M9" s="37"/>
      <c r="N9" s="37"/>
      <c r="O9" s="21">
        <f t="shared" si="2"/>
        <v>0</v>
      </c>
      <c r="P9" s="37"/>
      <c r="Q9" s="37"/>
      <c r="R9" s="37"/>
      <c r="S9" s="37">
        <v>0</v>
      </c>
      <c r="T9" s="37"/>
      <c r="U9" s="37"/>
      <c r="V9" s="37"/>
      <c r="W9" s="37"/>
      <c r="X9" s="37"/>
      <c r="Y9" s="18">
        <f t="shared" si="4"/>
        <v>0</v>
      </c>
      <c r="Z9" s="23">
        <f t="shared" si="5"/>
        <v>0</v>
      </c>
      <c r="AA9" s="96"/>
      <c r="AB9" s="22" t="e">
        <f>IF((AB6="通貨を選択"),NA(),_xlfn.XLOOKUP(AB6,為替レート[通貨],為替レート[100JPY当たり]))</f>
        <v>#N/A</v>
      </c>
      <c r="AC9" s="22" t="e">
        <f>IF((AC6="通貨を選択"),NA(),_xlfn.XLOOKUP(AC6,為替レート[通貨],為替レート[100JPY当たり]))</f>
        <v>#N/A</v>
      </c>
      <c r="AD9" s="22" t="e">
        <f>IF((AD6="通貨を選択"),NA(),_xlfn.XLOOKUP(AD6,為替レート[通貨],為替レート[100JPY当たり]))</f>
        <v>#N/A</v>
      </c>
      <c r="AE9" s="22" t="e">
        <f>IF((AE6="通貨を選択"),NA(),_xlfn.XLOOKUP(AE6,為替レート[通貨],為替レート[100JPY当たり]))</f>
        <v>#N/A</v>
      </c>
      <c r="AF9" s="22" t="e">
        <f>IF((AF6="通貨を選択"),NA(),_xlfn.XLOOKUP(AF6,為替レート[通貨],為替レート[100JPY当たり]))</f>
        <v>#N/A</v>
      </c>
      <c r="AG9" s="22" t="e">
        <f>IF((AG6="通貨を選択"),NA(),_xlfn.XLOOKUP(AG6,為替レート[通貨],為替レート[100JPY当たり]))</f>
        <v>#N/A</v>
      </c>
      <c r="AH9" s="22" t="e">
        <f>IF((AH6="通貨を選択"),NA(),_xlfn.XLOOKUP(AH6,為替レート[通貨],為替レート[100JPY当たり]))</f>
        <v>#N/A</v>
      </c>
      <c r="AJ9" s="24">
        <f>IF(H9&lt;&gt;"",H9/AB9*100,0)</f>
        <v>0</v>
      </c>
      <c r="AK9" s="24">
        <f t="shared" si="6"/>
        <v>0</v>
      </c>
      <c r="AL9" s="24">
        <f t="shared" si="7"/>
        <v>0</v>
      </c>
      <c r="AM9" s="24">
        <f t="shared" si="8"/>
        <v>0</v>
      </c>
      <c r="AN9" s="24">
        <f t="shared" si="9"/>
        <v>0</v>
      </c>
      <c r="AO9" s="24">
        <f t="shared" si="10"/>
        <v>0</v>
      </c>
      <c r="AP9" s="24">
        <f t="shared" si="11"/>
        <v>0</v>
      </c>
    </row>
    <row r="10" spans="1:42" s="22" customFormat="1" ht="15" customHeight="1" x14ac:dyDescent="0.25">
      <c r="A10" s="19" t="s">
        <v>55</v>
      </c>
      <c r="B10" s="19" t="s">
        <v>239</v>
      </c>
      <c r="C10" s="35"/>
      <c r="D10" s="36">
        <v>0</v>
      </c>
      <c r="E10" s="37"/>
      <c r="F10" s="37"/>
      <c r="G10" s="20" t="str">
        <f t="shared" si="1"/>
        <v/>
      </c>
      <c r="H10" s="37"/>
      <c r="I10" s="37"/>
      <c r="J10" s="37"/>
      <c r="K10" s="37"/>
      <c r="L10" s="37"/>
      <c r="M10" s="37"/>
      <c r="N10" s="37"/>
      <c r="O10" s="21">
        <f t="shared" si="2"/>
        <v>0</v>
      </c>
      <c r="P10" s="37"/>
      <c r="Q10" s="37"/>
      <c r="R10" s="37"/>
      <c r="S10" s="37"/>
      <c r="T10" s="37"/>
      <c r="U10" s="37"/>
      <c r="V10" s="37"/>
      <c r="W10" s="37"/>
      <c r="X10" s="37"/>
      <c r="Y10" s="18">
        <f t="shared" si="4"/>
        <v>0</v>
      </c>
      <c r="Z10" s="23">
        <f t="shared" si="5"/>
        <v>0</v>
      </c>
      <c r="AA10" s="96"/>
      <c r="AB10" s="22" t="e">
        <f>IF((AB6="通貨を選択"),NA(),_xlfn.XLOOKUP(AB6,為替レート[通貨],為替レート[100JPY当たり]))</f>
        <v>#N/A</v>
      </c>
      <c r="AC10" s="22" t="e">
        <f>IF((AC6="通貨を選択"),NA(),_xlfn.XLOOKUP(AC6,為替レート[通貨],為替レート[100JPY当たり]))</f>
        <v>#N/A</v>
      </c>
      <c r="AD10" s="22" t="e">
        <f>IF((AD6="通貨を選択"),NA(),_xlfn.XLOOKUP(AD6,為替レート[通貨],為替レート[100JPY当たり]))</f>
        <v>#N/A</v>
      </c>
      <c r="AE10" s="22" t="e">
        <f>IF((AE6="通貨を選択"),NA(),_xlfn.XLOOKUP(AE6,為替レート[通貨],為替レート[100JPY当たり]))</f>
        <v>#N/A</v>
      </c>
      <c r="AF10" s="22" t="e">
        <f>IF((AF6="通貨を選択"),NA(),_xlfn.XLOOKUP(AF6,為替レート[通貨],為替レート[100JPY当たり]))</f>
        <v>#N/A</v>
      </c>
      <c r="AG10" s="22" t="e">
        <f>IF((AG6="通貨を選択"),NA(),_xlfn.XLOOKUP(AG6,為替レート[通貨],為替レート[100JPY当たり]))</f>
        <v>#N/A</v>
      </c>
      <c r="AH10" s="22" t="e">
        <f>IF((AH6="通貨を選択"),NA(),_xlfn.XLOOKUP(AH6,為替レート[通貨],為替レート[100JPY当たり]))</f>
        <v>#N/A</v>
      </c>
      <c r="AJ10" s="24">
        <f>IF(H10&lt;&gt;"",H10/AB10*100,0)</f>
        <v>0</v>
      </c>
      <c r="AK10" s="24">
        <f t="shared" si="6"/>
        <v>0</v>
      </c>
      <c r="AL10" s="24">
        <f t="shared" si="7"/>
        <v>0</v>
      </c>
      <c r="AM10" s="24">
        <f t="shared" si="8"/>
        <v>0</v>
      </c>
      <c r="AN10" s="24">
        <f t="shared" si="9"/>
        <v>0</v>
      </c>
      <c r="AO10" s="24">
        <f t="shared" si="10"/>
        <v>0</v>
      </c>
      <c r="AP10" s="24">
        <f t="shared" si="11"/>
        <v>0</v>
      </c>
    </row>
    <row r="11" spans="1:42" s="22" customFormat="1" ht="15" customHeight="1" x14ac:dyDescent="0.25">
      <c r="A11" s="19" t="s">
        <v>56</v>
      </c>
      <c r="B11" s="19" t="s">
        <v>239</v>
      </c>
      <c r="C11" s="35"/>
      <c r="D11" s="36">
        <v>0</v>
      </c>
      <c r="E11" s="37"/>
      <c r="F11" s="37"/>
      <c r="G11" s="20" t="str">
        <f t="shared" si="1"/>
        <v/>
      </c>
      <c r="H11" s="37"/>
      <c r="I11" s="37"/>
      <c r="J11" s="37"/>
      <c r="K11" s="37"/>
      <c r="L11" s="37"/>
      <c r="M11" s="37"/>
      <c r="N11" s="37"/>
      <c r="O11" s="21">
        <f t="shared" si="2"/>
        <v>0</v>
      </c>
      <c r="P11" s="37"/>
      <c r="Q11" s="37"/>
      <c r="R11" s="37"/>
      <c r="S11" s="37"/>
      <c r="T11" s="37"/>
      <c r="U11" s="37"/>
      <c r="V11" s="37"/>
      <c r="W11" s="37"/>
      <c r="X11" s="37"/>
      <c r="Y11" s="18">
        <f t="shared" si="4"/>
        <v>0</v>
      </c>
      <c r="Z11" s="23">
        <f t="shared" si="5"/>
        <v>0</v>
      </c>
      <c r="AA11" s="96"/>
      <c r="AB11" s="22" t="e">
        <f>IF((AB6="通貨を選択"),NA(),_xlfn.XLOOKUP(AB6,為替レート[通貨],為替レート[100JPY当たり]))</f>
        <v>#N/A</v>
      </c>
      <c r="AC11" s="22" t="e">
        <f>IF((AC6="通貨を選択"),NA(),_xlfn.XLOOKUP(AC6,為替レート[通貨],為替レート[100JPY当たり]))</f>
        <v>#N/A</v>
      </c>
      <c r="AD11" s="22" t="e">
        <f>IF((AD6="通貨を選択"),NA(),_xlfn.XLOOKUP(AD6,為替レート[通貨],為替レート[100JPY当たり]))</f>
        <v>#N/A</v>
      </c>
      <c r="AE11" s="22" t="e">
        <f>IF((AE6="通貨を選択"),NA(),_xlfn.XLOOKUP(AE6,為替レート[通貨],為替レート[100JPY当たり]))</f>
        <v>#N/A</v>
      </c>
      <c r="AF11" s="22" t="e">
        <f>IF((AF6="通貨を選択"),NA(),_xlfn.XLOOKUP(AF6,為替レート[通貨],為替レート[100JPY当たり]))</f>
        <v>#N/A</v>
      </c>
      <c r="AG11" s="22" t="e">
        <f>IF((AG6="通貨を選択"),NA(),_xlfn.XLOOKUP(AG6,為替レート[通貨],為替レート[100JPY当たり]))</f>
        <v>#N/A</v>
      </c>
      <c r="AH11" s="22" t="e">
        <f>IF((AH6="通貨を選択"),NA(),_xlfn.XLOOKUP(AH6,為替レート[通貨],為替レート[100JPY当たり]))</f>
        <v>#N/A</v>
      </c>
      <c r="AJ11" s="24">
        <f>IF(H11&lt;&gt;"",H11/AB11*100,0)</f>
        <v>0</v>
      </c>
      <c r="AK11" s="24">
        <f t="shared" si="6"/>
        <v>0</v>
      </c>
      <c r="AL11" s="24">
        <f t="shared" si="7"/>
        <v>0</v>
      </c>
      <c r="AM11" s="24">
        <f t="shared" si="8"/>
        <v>0</v>
      </c>
      <c r="AN11" s="24">
        <f t="shared" si="9"/>
        <v>0</v>
      </c>
      <c r="AO11" s="24">
        <f t="shared" si="10"/>
        <v>0</v>
      </c>
      <c r="AP11" s="24">
        <f t="shared" si="11"/>
        <v>0</v>
      </c>
    </row>
    <row r="12" spans="1:42" s="22" customFormat="1" ht="15" customHeight="1" x14ac:dyDescent="0.25">
      <c r="A12" s="25" t="s">
        <v>57</v>
      </c>
      <c r="B12" s="25" t="s">
        <v>239</v>
      </c>
      <c r="C12" s="38"/>
      <c r="D12" s="39">
        <v>0</v>
      </c>
      <c r="E12" s="40"/>
      <c r="F12" s="40"/>
      <c r="G12" s="26" t="str">
        <f t="shared" si="1"/>
        <v/>
      </c>
      <c r="H12" s="40"/>
      <c r="I12" s="40"/>
      <c r="J12" s="40"/>
      <c r="K12" s="40"/>
      <c r="L12" s="40"/>
      <c r="M12" s="40"/>
      <c r="N12" s="40"/>
      <c r="O12" s="27">
        <f t="shared" si="2"/>
        <v>0</v>
      </c>
      <c r="P12" s="40"/>
      <c r="Q12" s="40"/>
      <c r="R12" s="40"/>
      <c r="S12" s="40"/>
      <c r="T12" s="40"/>
      <c r="U12" s="40"/>
      <c r="V12" s="40"/>
      <c r="W12" s="40"/>
      <c r="X12" s="40"/>
      <c r="Y12" s="28">
        <f t="shared" si="4"/>
        <v>0</v>
      </c>
      <c r="Z12" s="29">
        <f t="shared" si="5"/>
        <v>0</v>
      </c>
      <c r="AA12" s="96"/>
      <c r="AB12" s="22" t="e">
        <f>IF((AB6="通貨を選択"),NA(),_xlfn.XLOOKUP(AB6,為替レート[通貨],為替レート[100JPY当たり]))</f>
        <v>#N/A</v>
      </c>
      <c r="AC12" s="22" t="e">
        <f>IF((AC6="通貨を選択"),NA(),_xlfn.XLOOKUP(AC6,為替レート[通貨],為替レート[100JPY当たり]))</f>
        <v>#N/A</v>
      </c>
      <c r="AD12" s="22" t="e">
        <f>IF((AD6="通貨を選択"),NA(),_xlfn.XLOOKUP(AD6,為替レート[通貨],為替レート[100JPY当たり]))</f>
        <v>#N/A</v>
      </c>
      <c r="AE12" s="22" t="e">
        <f>IF((AE6="通貨を選択"),NA(),_xlfn.XLOOKUP(AE6,為替レート[通貨],為替レート[100JPY当たり]))</f>
        <v>#N/A</v>
      </c>
      <c r="AF12" s="22" t="e">
        <f>IF((AF6="通貨を選択"),NA(),_xlfn.XLOOKUP(AF6,為替レート[通貨],為替レート[100JPY当たり]))</f>
        <v>#N/A</v>
      </c>
      <c r="AG12" s="22" t="e">
        <f>IF((AG6="通貨を選択"),NA(),_xlfn.XLOOKUP(AG6,為替レート[通貨],為替レート[100JPY当たり]))</f>
        <v>#N/A</v>
      </c>
      <c r="AH12" s="22" t="e">
        <f>IF((AH6="通貨を選択"),NA(),_xlfn.XLOOKUP(AH6,為替レート[通貨],為替レート[100JPY当たり]))</f>
        <v>#N/A</v>
      </c>
      <c r="AJ12" s="24">
        <f>IF(H12&lt;&gt;"",H12/AB12*100,0)</f>
        <v>0</v>
      </c>
      <c r="AK12" s="24">
        <f t="shared" si="6"/>
        <v>0</v>
      </c>
      <c r="AL12" s="24">
        <f t="shared" si="7"/>
        <v>0</v>
      </c>
      <c r="AM12" s="24">
        <f t="shared" si="8"/>
        <v>0</v>
      </c>
      <c r="AN12" s="24">
        <f t="shared" si="9"/>
        <v>0</v>
      </c>
      <c r="AO12" s="24">
        <f t="shared" si="10"/>
        <v>0</v>
      </c>
      <c r="AP12" s="24">
        <f t="shared" si="11"/>
        <v>0</v>
      </c>
    </row>
    <row r="13" spans="1:42" ht="30" customHeight="1" x14ac:dyDescent="0.25">
      <c r="A13" s="11" t="s">
        <v>149</v>
      </c>
      <c r="B13" s="11"/>
      <c r="C13" s="10"/>
      <c r="D13" s="9"/>
      <c r="E13" s="32" t="s">
        <v>7</v>
      </c>
      <c r="F13" s="32" t="s">
        <v>7</v>
      </c>
      <c r="G13" s="32" t="s">
        <v>7</v>
      </c>
      <c r="H13" s="41" t="s">
        <v>73</v>
      </c>
      <c r="I13" s="41" t="s">
        <v>73</v>
      </c>
      <c r="J13" s="41" t="s">
        <v>73</v>
      </c>
      <c r="K13" s="41" t="s">
        <v>73</v>
      </c>
      <c r="L13" s="41" t="s">
        <v>73</v>
      </c>
      <c r="M13" s="41" t="s">
        <v>73</v>
      </c>
      <c r="N13" s="41" t="s">
        <v>73</v>
      </c>
      <c r="O13" s="33" t="s">
        <v>7</v>
      </c>
      <c r="P13" s="34" t="s">
        <v>7</v>
      </c>
      <c r="Q13" s="34" t="s">
        <v>7</v>
      </c>
      <c r="R13" s="34" t="s">
        <v>7</v>
      </c>
      <c r="S13" s="34" t="s">
        <v>7</v>
      </c>
      <c r="T13" s="34" t="s">
        <v>7</v>
      </c>
      <c r="U13" s="34" t="s">
        <v>7</v>
      </c>
      <c r="V13" s="34" t="s">
        <v>7</v>
      </c>
      <c r="W13" s="34" t="s">
        <v>7</v>
      </c>
      <c r="X13" s="34" t="s">
        <v>7</v>
      </c>
      <c r="Y13" s="34" t="s">
        <v>7</v>
      </c>
      <c r="Z13" s="32" t="s">
        <v>7</v>
      </c>
      <c r="AA13" s="93"/>
      <c r="AB13" s="4" t="str">
        <f t="shared" ref="AB13" si="12">H13</f>
        <v>通貨を選択</v>
      </c>
      <c r="AC13" s="4" t="str">
        <f t="shared" ref="AC13" si="13">I13</f>
        <v>通貨を選択</v>
      </c>
      <c r="AD13" s="4" t="str">
        <f t="shared" ref="AD13" si="14">J13</f>
        <v>通貨を選択</v>
      </c>
      <c r="AE13" s="4" t="str">
        <f t="shared" ref="AE13" si="15">K13</f>
        <v>通貨を選択</v>
      </c>
      <c r="AF13" s="4" t="str">
        <f t="shared" ref="AF13" si="16">L13</f>
        <v>通貨を選択</v>
      </c>
      <c r="AG13" s="4" t="str">
        <f t="shared" ref="AG13" si="17">M13</f>
        <v>通貨を選択</v>
      </c>
      <c r="AH13" s="4" t="str">
        <f t="shared" ref="AH13" si="18">N13</f>
        <v>通貨を選択</v>
      </c>
      <c r="AJ13" s="4" t="s">
        <v>7</v>
      </c>
      <c r="AK13" s="4" t="s">
        <v>7</v>
      </c>
      <c r="AL13" s="4" t="s">
        <v>7</v>
      </c>
      <c r="AM13" s="4" t="s">
        <v>7</v>
      </c>
      <c r="AN13" s="4" t="s">
        <v>7</v>
      </c>
      <c r="AO13" s="4" t="s">
        <v>7</v>
      </c>
      <c r="AP13" s="4" t="s">
        <v>7</v>
      </c>
    </row>
    <row r="14" spans="1:42" s="22" customFormat="1" ht="15" customHeight="1" x14ac:dyDescent="0.25">
      <c r="A14" s="19" t="s">
        <v>52</v>
      </c>
      <c r="B14" s="19" t="s">
        <v>240</v>
      </c>
      <c r="C14" s="35"/>
      <c r="D14" s="36"/>
      <c r="E14" s="37"/>
      <c r="F14" s="37"/>
      <c r="G14" s="20" t="str">
        <f t="shared" ref="G14:G19" si="19">IF(OR(E14&lt;&gt;"",F14&lt;&gt;""),E14*12+F14,"")</f>
        <v/>
      </c>
      <c r="H14" s="37"/>
      <c r="I14" s="37"/>
      <c r="J14" s="37"/>
      <c r="K14" s="37"/>
      <c r="L14" s="37"/>
      <c r="M14" s="37"/>
      <c r="N14" s="37"/>
      <c r="O14" s="21">
        <f t="shared" ref="O14:O19" si="20">SUM(AJ14:AP14)*12</f>
        <v>0</v>
      </c>
      <c r="P14" s="37"/>
      <c r="Q14" s="37"/>
      <c r="R14" s="37"/>
      <c r="S14" s="37">
        <v>0</v>
      </c>
      <c r="T14" s="37"/>
      <c r="U14" s="37"/>
      <c r="V14" s="37"/>
      <c r="W14" s="37"/>
      <c r="X14" s="37"/>
      <c r="Y14" s="18">
        <f>SUM(P14:W14)*12+X14</f>
        <v>0</v>
      </c>
      <c r="Z14" s="23">
        <f>O14+Y14</f>
        <v>0</v>
      </c>
      <c r="AA14" s="96"/>
      <c r="AB14" s="22" t="e">
        <f>IF((AB13="通貨を選択"),NA(),_xlfn.XLOOKUP(AB13,為替レート[通貨],為替レート[100JPY当たり]))</f>
        <v>#N/A</v>
      </c>
      <c r="AC14" s="22" t="e">
        <f>IF((AC13="通貨を選択"),NA(),_xlfn.XLOOKUP(AC13,為替レート[通貨],為替レート[100JPY当たり]))</f>
        <v>#N/A</v>
      </c>
      <c r="AD14" s="22" t="e">
        <f>IF((AD13="通貨を選択"),NA(),_xlfn.XLOOKUP(AD13,為替レート[通貨],為替レート[100JPY当たり]))</f>
        <v>#N/A</v>
      </c>
      <c r="AE14" s="22" t="e">
        <f>IF((AE13="通貨を選択"),NA(),_xlfn.XLOOKUP(AE13,為替レート[通貨],為替レート[100JPY当たり]))</f>
        <v>#N/A</v>
      </c>
      <c r="AF14" s="22" t="e">
        <f>IF((AF13="通貨を選択"),NA(),_xlfn.XLOOKUP(AF13,為替レート[通貨],為替レート[100JPY当たり]))</f>
        <v>#N/A</v>
      </c>
      <c r="AG14" s="22" t="e">
        <f>IF((AG13="通貨を選択"),NA(),_xlfn.XLOOKUP(AG13,為替レート[通貨],為替レート[100JPY当たり]))</f>
        <v>#N/A</v>
      </c>
      <c r="AH14" s="22" t="e">
        <f>IF((AH13="通貨を選択"),NA(),_xlfn.XLOOKUP(AH13,為替レート[通貨],為替レート[100JPY当たり]))</f>
        <v>#N/A</v>
      </c>
      <c r="AJ14" s="24">
        <f t="shared" ref="AJ14:AJ19" si="21">IF(H14&lt;&gt;"",H14/AB14*100,0)</f>
        <v>0</v>
      </c>
      <c r="AK14" s="24">
        <f t="shared" ref="AK14:AK19" si="22">IF(I14&lt;&gt;"",I14/AC14*100,0)</f>
        <v>0</v>
      </c>
      <c r="AL14" s="24">
        <f t="shared" ref="AL14:AL19" si="23">IF(J14&lt;&gt;"",J14/AD14*100,0)</f>
        <v>0</v>
      </c>
      <c r="AM14" s="24">
        <f t="shared" ref="AM14:AM19" si="24">IF(K14&lt;&gt;"",K14/AE14*100,0)</f>
        <v>0</v>
      </c>
      <c r="AN14" s="24">
        <f t="shared" ref="AN14:AN19" si="25">IF(L14&lt;&gt;"",L14/AF14*100,0)</f>
        <v>0</v>
      </c>
      <c r="AO14" s="24">
        <f t="shared" ref="AO14:AO19" si="26">IF(M14&lt;&gt;"",M14/AG14*100,0)</f>
        <v>0</v>
      </c>
      <c r="AP14" s="24">
        <f t="shared" ref="AP14:AP19" si="27">IF(N14&lt;&gt;"",N14/AH14*100,0)</f>
        <v>0</v>
      </c>
    </row>
    <row r="15" spans="1:42" s="22" customFormat="1" ht="15" customHeight="1" x14ac:dyDescent="0.25">
      <c r="A15" s="19" t="s">
        <v>53</v>
      </c>
      <c r="B15" s="19" t="s">
        <v>240</v>
      </c>
      <c r="C15" s="35"/>
      <c r="D15" s="36"/>
      <c r="E15" s="37"/>
      <c r="F15" s="37"/>
      <c r="G15" s="20" t="str">
        <f t="shared" si="19"/>
        <v/>
      </c>
      <c r="H15" s="37"/>
      <c r="I15" s="37"/>
      <c r="J15" s="37"/>
      <c r="K15" s="37"/>
      <c r="L15" s="37"/>
      <c r="M15" s="37"/>
      <c r="N15" s="37"/>
      <c r="O15" s="21">
        <f t="shared" si="20"/>
        <v>0</v>
      </c>
      <c r="P15" s="37"/>
      <c r="Q15" s="37"/>
      <c r="R15" s="37"/>
      <c r="S15" s="37">
        <v>0</v>
      </c>
      <c r="T15" s="37"/>
      <c r="U15" s="37"/>
      <c r="V15" s="37"/>
      <c r="W15" s="37"/>
      <c r="X15" s="37"/>
      <c r="Y15" s="18">
        <f t="shared" ref="Y15:Y19" si="28">SUM(P15:W15)*12+X15</f>
        <v>0</v>
      </c>
      <c r="Z15" s="23">
        <f t="shared" ref="Z15:Z19" si="29">O15+Y15</f>
        <v>0</v>
      </c>
      <c r="AA15" s="96"/>
      <c r="AB15" s="22" t="e">
        <f>IF((AB13="通貨を選択"),NA(),_xlfn.XLOOKUP(AB13,為替レート[通貨],為替レート[100JPY当たり]))</f>
        <v>#N/A</v>
      </c>
      <c r="AC15" s="22" t="e">
        <f>IF((AC13="通貨を選択"),NA(),_xlfn.XLOOKUP(AC13,為替レート[通貨],為替レート[100JPY当たり]))</f>
        <v>#N/A</v>
      </c>
      <c r="AD15" s="22" t="e">
        <f>IF((AD13="通貨を選択"),NA(),_xlfn.XLOOKUP(AD13,為替レート[通貨],為替レート[100JPY当たり]))</f>
        <v>#N/A</v>
      </c>
      <c r="AE15" s="22" t="e">
        <f>IF((AE13="通貨を選択"),NA(),_xlfn.XLOOKUP(AE13,為替レート[通貨],為替レート[100JPY当たり]))</f>
        <v>#N/A</v>
      </c>
      <c r="AF15" s="22" t="e">
        <f>IF((AF13="通貨を選択"),NA(),_xlfn.XLOOKUP(AF13,為替レート[通貨],為替レート[100JPY当たり]))</f>
        <v>#N/A</v>
      </c>
      <c r="AG15" s="22" t="e">
        <f>IF((AG13="通貨を選択"),NA(),_xlfn.XLOOKUP(AG13,為替レート[通貨],為替レート[100JPY当たり]))</f>
        <v>#N/A</v>
      </c>
      <c r="AH15" s="22" t="e">
        <f>IF((AH13="通貨を選択"),NA(),_xlfn.XLOOKUP(AH13,為替レート[通貨],為替レート[100JPY当たり]))</f>
        <v>#N/A</v>
      </c>
      <c r="AJ15" s="24">
        <f t="shared" si="21"/>
        <v>0</v>
      </c>
      <c r="AK15" s="24">
        <f t="shared" si="22"/>
        <v>0</v>
      </c>
      <c r="AL15" s="24">
        <f t="shared" si="23"/>
        <v>0</v>
      </c>
      <c r="AM15" s="24">
        <f t="shared" si="24"/>
        <v>0</v>
      </c>
      <c r="AN15" s="24">
        <f t="shared" si="25"/>
        <v>0</v>
      </c>
      <c r="AO15" s="24">
        <f t="shared" si="26"/>
        <v>0</v>
      </c>
      <c r="AP15" s="24">
        <f t="shared" si="27"/>
        <v>0</v>
      </c>
    </row>
    <row r="16" spans="1:42" s="22" customFormat="1" ht="15" customHeight="1" x14ac:dyDescent="0.25">
      <c r="A16" s="19" t="s">
        <v>54</v>
      </c>
      <c r="B16" s="19" t="s">
        <v>240</v>
      </c>
      <c r="C16" s="35"/>
      <c r="D16" s="36"/>
      <c r="E16" s="37"/>
      <c r="F16" s="37"/>
      <c r="G16" s="20" t="str">
        <f t="shared" si="19"/>
        <v/>
      </c>
      <c r="H16" s="37"/>
      <c r="I16" s="37"/>
      <c r="J16" s="37"/>
      <c r="K16" s="37"/>
      <c r="L16" s="37"/>
      <c r="M16" s="37"/>
      <c r="N16" s="37"/>
      <c r="O16" s="21">
        <f t="shared" si="20"/>
        <v>0</v>
      </c>
      <c r="P16" s="37"/>
      <c r="Q16" s="37"/>
      <c r="R16" s="37"/>
      <c r="S16" s="37">
        <v>0</v>
      </c>
      <c r="T16" s="37"/>
      <c r="U16" s="37"/>
      <c r="V16" s="37"/>
      <c r="W16" s="37"/>
      <c r="X16" s="37"/>
      <c r="Y16" s="18">
        <f t="shared" si="28"/>
        <v>0</v>
      </c>
      <c r="Z16" s="23">
        <f t="shared" si="29"/>
        <v>0</v>
      </c>
      <c r="AA16" s="96"/>
      <c r="AB16" s="22" t="e">
        <f>IF((AB13="通貨を選択"),NA(),_xlfn.XLOOKUP(AB13,為替レート[通貨],為替レート[100JPY当たり]))</f>
        <v>#N/A</v>
      </c>
      <c r="AC16" s="22" t="e">
        <f>IF((AC13="通貨を選択"),NA(),_xlfn.XLOOKUP(AC13,為替レート[通貨],為替レート[100JPY当たり]))</f>
        <v>#N/A</v>
      </c>
      <c r="AD16" s="22" t="e">
        <f>IF((AD13="通貨を選択"),NA(),_xlfn.XLOOKUP(AD13,為替レート[通貨],為替レート[100JPY当たり]))</f>
        <v>#N/A</v>
      </c>
      <c r="AE16" s="22" t="e">
        <f>IF((AE13="通貨を選択"),NA(),_xlfn.XLOOKUP(AE13,為替レート[通貨],為替レート[100JPY当たり]))</f>
        <v>#N/A</v>
      </c>
      <c r="AF16" s="22" t="e">
        <f>IF((AF13="通貨を選択"),NA(),_xlfn.XLOOKUP(AF13,為替レート[通貨],為替レート[100JPY当たり]))</f>
        <v>#N/A</v>
      </c>
      <c r="AG16" s="22" t="e">
        <f>IF((AG13="通貨を選択"),NA(),_xlfn.XLOOKUP(AG13,為替レート[通貨],為替レート[100JPY当たり]))</f>
        <v>#N/A</v>
      </c>
      <c r="AH16" s="22" t="e">
        <f>IF((AH13="通貨を選択"),NA(),_xlfn.XLOOKUP(AH13,為替レート[通貨],為替レート[100JPY当たり]))</f>
        <v>#N/A</v>
      </c>
      <c r="AJ16" s="24">
        <f t="shared" si="21"/>
        <v>0</v>
      </c>
      <c r="AK16" s="24">
        <f t="shared" si="22"/>
        <v>0</v>
      </c>
      <c r="AL16" s="24">
        <f t="shared" si="23"/>
        <v>0</v>
      </c>
      <c r="AM16" s="24">
        <f t="shared" si="24"/>
        <v>0</v>
      </c>
      <c r="AN16" s="24">
        <f t="shared" si="25"/>
        <v>0</v>
      </c>
      <c r="AO16" s="24">
        <f t="shared" si="26"/>
        <v>0</v>
      </c>
      <c r="AP16" s="24">
        <f t="shared" si="27"/>
        <v>0</v>
      </c>
    </row>
    <row r="17" spans="1:42" s="22" customFormat="1" ht="15" customHeight="1" x14ac:dyDescent="0.25">
      <c r="A17" s="19" t="s">
        <v>55</v>
      </c>
      <c r="B17" s="19" t="s">
        <v>240</v>
      </c>
      <c r="C17" s="35"/>
      <c r="D17" s="36">
        <v>0</v>
      </c>
      <c r="E17" s="37"/>
      <c r="F17" s="37"/>
      <c r="G17" s="20" t="str">
        <f t="shared" si="19"/>
        <v/>
      </c>
      <c r="H17" s="37"/>
      <c r="I17" s="37"/>
      <c r="J17" s="37"/>
      <c r="K17" s="37"/>
      <c r="L17" s="37"/>
      <c r="M17" s="37"/>
      <c r="N17" s="37"/>
      <c r="O17" s="21">
        <f t="shared" si="20"/>
        <v>0</v>
      </c>
      <c r="P17" s="37"/>
      <c r="Q17" s="37"/>
      <c r="R17" s="37"/>
      <c r="S17" s="37"/>
      <c r="T17" s="37"/>
      <c r="U17" s="37"/>
      <c r="V17" s="37"/>
      <c r="W17" s="37"/>
      <c r="X17" s="37"/>
      <c r="Y17" s="18">
        <f t="shared" si="28"/>
        <v>0</v>
      </c>
      <c r="Z17" s="23">
        <f t="shared" si="29"/>
        <v>0</v>
      </c>
      <c r="AA17" s="96"/>
      <c r="AB17" s="22" t="e">
        <f>IF((AB13="通貨を選択"),NA(),_xlfn.XLOOKUP(AB13,為替レート[通貨],為替レート[100JPY当たり]))</f>
        <v>#N/A</v>
      </c>
      <c r="AC17" s="22" t="e">
        <f>IF((AC13="通貨を選択"),NA(),_xlfn.XLOOKUP(AC13,為替レート[通貨],為替レート[100JPY当たり]))</f>
        <v>#N/A</v>
      </c>
      <c r="AD17" s="22" t="e">
        <f>IF((AD13="通貨を選択"),NA(),_xlfn.XLOOKUP(AD13,為替レート[通貨],為替レート[100JPY当たり]))</f>
        <v>#N/A</v>
      </c>
      <c r="AE17" s="22" t="e">
        <f>IF((AE13="通貨を選択"),NA(),_xlfn.XLOOKUP(AE13,為替レート[通貨],為替レート[100JPY当たり]))</f>
        <v>#N/A</v>
      </c>
      <c r="AF17" s="22" t="e">
        <f>IF((AF13="通貨を選択"),NA(),_xlfn.XLOOKUP(AF13,為替レート[通貨],為替レート[100JPY当たり]))</f>
        <v>#N/A</v>
      </c>
      <c r="AG17" s="22" t="e">
        <f>IF((AG13="通貨を選択"),NA(),_xlfn.XLOOKUP(AG13,為替レート[通貨],為替レート[100JPY当たり]))</f>
        <v>#N/A</v>
      </c>
      <c r="AH17" s="22" t="e">
        <f>IF((AH13="通貨を選択"),NA(),_xlfn.XLOOKUP(AH13,為替レート[通貨],為替レート[100JPY当たり]))</f>
        <v>#N/A</v>
      </c>
      <c r="AJ17" s="24">
        <f t="shared" si="21"/>
        <v>0</v>
      </c>
      <c r="AK17" s="24">
        <f t="shared" si="22"/>
        <v>0</v>
      </c>
      <c r="AL17" s="24">
        <f t="shared" si="23"/>
        <v>0</v>
      </c>
      <c r="AM17" s="24">
        <f t="shared" si="24"/>
        <v>0</v>
      </c>
      <c r="AN17" s="24">
        <f t="shared" si="25"/>
        <v>0</v>
      </c>
      <c r="AO17" s="24">
        <f t="shared" si="26"/>
        <v>0</v>
      </c>
      <c r="AP17" s="24">
        <f t="shared" si="27"/>
        <v>0</v>
      </c>
    </row>
    <row r="18" spans="1:42" s="22" customFormat="1" ht="15" customHeight="1" x14ac:dyDescent="0.25">
      <c r="A18" s="19" t="s">
        <v>56</v>
      </c>
      <c r="B18" s="19" t="s">
        <v>240</v>
      </c>
      <c r="C18" s="35"/>
      <c r="D18" s="36">
        <v>0</v>
      </c>
      <c r="E18" s="37"/>
      <c r="F18" s="37"/>
      <c r="G18" s="20" t="str">
        <f t="shared" si="19"/>
        <v/>
      </c>
      <c r="H18" s="37"/>
      <c r="I18" s="37"/>
      <c r="J18" s="37"/>
      <c r="K18" s="37"/>
      <c r="L18" s="37"/>
      <c r="M18" s="37"/>
      <c r="N18" s="37"/>
      <c r="O18" s="21">
        <f t="shared" si="20"/>
        <v>0</v>
      </c>
      <c r="P18" s="37"/>
      <c r="Q18" s="37"/>
      <c r="R18" s="37"/>
      <c r="S18" s="37"/>
      <c r="T18" s="37"/>
      <c r="U18" s="37"/>
      <c r="V18" s="37"/>
      <c r="W18" s="37"/>
      <c r="X18" s="37"/>
      <c r="Y18" s="18">
        <f t="shared" si="28"/>
        <v>0</v>
      </c>
      <c r="Z18" s="23">
        <f t="shared" si="29"/>
        <v>0</v>
      </c>
      <c r="AA18" s="96"/>
      <c r="AB18" s="22" t="e">
        <f>IF((AB13="通貨を選択"),NA(),_xlfn.XLOOKUP(AB13,為替レート[通貨],為替レート[100JPY当たり]))</f>
        <v>#N/A</v>
      </c>
      <c r="AC18" s="22" t="e">
        <f>IF((AC13="通貨を選択"),NA(),_xlfn.XLOOKUP(AC13,為替レート[通貨],為替レート[100JPY当たり]))</f>
        <v>#N/A</v>
      </c>
      <c r="AD18" s="22" t="e">
        <f>IF((AD13="通貨を選択"),NA(),_xlfn.XLOOKUP(AD13,為替レート[通貨],為替レート[100JPY当たり]))</f>
        <v>#N/A</v>
      </c>
      <c r="AE18" s="22" t="e">
        <f>IF((AE13="通貨を選択"),NA(),_xlfn.XLOOKUP(AE13,為替レート[通貨],為替レート[100JPY当たり]))</f>
        <v>#N/A</v>
      </c>
      <c r="AF18" s="22" t="e">
        <f>IF((AF13="通貨を選択"),NA(),_xlfn.XLOOKUP(AF13,為替レート[通貨],為替レート[100JPY当たり]))</f>
        <v>#N/A</v>
      </c>
      <c r="AG18" s="22" t="e">
        <f>IF((AG13="通貨を選択"),NA(),_xlfn.XLOOKUP(AG13,為替レート[通貨],為替レート[100JPY当たり]))</f>
        <v>#N/A</v>
      </c>
      <c r="AH18" s="22" t="e">
        <f>IF((AH13="通貨を選択"),NA(),_xlfn.XLOOKUP(AH13,為替レート[通貨],為替レート[100JPY当たり]))</f>
        <v>#N/A</v>
      </c>
      <c r="AJ18" s="24">
        <f t="shared" si="21"/>
        <v>0</v>
      </c>
      <c r="AK18" s="24">
        <f t="shared" si="22"/>
        <v>0</v>
      </c>
      <c r="AL18" s="24">
        <f t="shared" si="23"/>
        <v>0</v>
      </c>
      <c r="AM18" s="24">
        <f t="shared" si="24"/>
        <v>0</v>
      </c>
      <c r="AN18" s="24">
        <f t="shared" si="25"/>
        <v>0</v>
      </c>
      <c r="AO18" s="24">
        <f t="shared" si="26"/>
        <v>0</v>
      </c>
      <c r="AP18" s="24">
        <f t="shared" si="27"/>
        <v>0</v>
      </c>
    </row>
    <row r="19" spans="1:42" s="22" customFormat="1" ht="15" customHeight="1" x14ac:dyDescent="0.25">
      <c r="A19" s="25" t="s">
        <v>57</v>
      </c>
      <c r="B19" s="25" t="s">
        <v>240</v>
      </c>
      <c r="C19" s="38"/>
      <c r="D19" s="39">
        <v>0</v>
      </c>
      <c r="E19" s="40"/>
      <c r="F19" s="40"/>
      <c r="G19" s="26" t="str">
        <f t="shared" si="19"/>
        <v/>
      </c>
      <c r="H19" s="40"/>
      <c r="I19" s="40"/>
      <c r="J19" s="40"/>
      <c r="K19" s="40"/>
      <c r="L19" s="40"/>
      <c r="M19" s="40"/>
      <c r="N19" s="40"/>
      <c r="O19" s="27">
        <f t="shared" si="20"/>
        <v>0</v>
      </c>
      <c r="P19" s="40"/>
      <c r="Q19" s="40"/>
      <c r="R19" s="40"/>
      <c r="S19" s="40"/>
      <c r="T19" s="40"/>
      <c r="U19" s="40"/>
      <c r="V19" s="40"/>
      <c r="W19" s="40"/>
      <c r="X19" s="40"/>
      <c r="Y19" s="28">
        <f t="shared" si="28"/>
        <v>0</v>
      </c>
      <c r="Z19" s="29">
        <f t="shared" si="29"/>
        <v>0</v>
      </c>
      <c r="AA19" s="96"/>
      <c r="AB19" s="22" t="e">
        <f>IF((AB13="通貨を選択"),NA(),_xlfn.XLOOKUP(AB13,為替レート[通貨],為替レート[100JPY当たり]))</f>
        <v>#N/A</v>
      </c>
      <c r="AC19" s="22" t="e">
        <f>IF((AC13="通貨を選択"),NA(),_xlfn.XLOOKUP(AC13,為替レート[通貨],為替レート[100JPY当たり]))</f>
        <v>#N/A</v>
      </c>
      <c r="AD19" s="22" t="e">
        <f>IF((AD13="通貨を選択"),NA(),_xlfn.XLOOKUP(AD13,為替レート[通貨],為替レート[100JPY当たり]))</f>
        <v>#N/A</v>
      </c>
      <c r="AE19" s="22" t="e">
        <f>IF((AE13="通貨を選択"),NA(),_xlfn.XLOOKUP(AE13,為替レート[通貨],為替レート[100JPY当たり]))</f>
        <v>#N/A</v>
      </c>
      <c r="AF19" s="22" t="e">
        <f>IF((AF13="通貨を選択"),NA(),_xlfn.XLOOKUP(AF13,為替レート[通貨],為替レート[100JPY当たり]))</f>
        <v>#N/A</v>
      </c>
      <c r="AG19" s="22" t="e">
        <f>IF((AG13="通貨を選択"),NA(),_xlfn.XLOOKUP(AG13,為替レート[通貨],為替レート[100JPY当たり]))</f>
        <v>#N/A</v>
      </c>
      <c r="AH19" s="22" t="e">
        <f>IF((AH13="通貨を選択"),NA(),_xlfn.XLOOKUP(AH13,為替レート[通貨],為替レート[100JPY当たり]))</f>
        <v>#N/A</v>
      </c>
      <c r="AJ19" s="24">
        <f t="shared" si="21"/>
        <v>0</v>
      </c>
      <c r="AK19" s="24">
        <f t="shared" si="22"/>
        <v>0</v>
      </c>
      <c r="AL19" s="24">
        <f t="shared" si="23"/>
        <v>0</v>
      </c>
      <c r="AM19" s="24">
        <f t="shared" si="24"/>
        <v>0</v>
      </c>
      <c r="AN19" s="24">
        <f t="shared" si="25"/>
        <v>0</v>
      </c>
      <c r="AO19" s="24">
        <f t="shared" si="26"/>
        <v>0</v>
      </c>
      <c r="AP19" s="24">
        <f t="shared" si="27"/>
        <v>0</v>
      </c>
    </row>
    <row r="20" spans="1:42" ht="30" customHeight="1" x14ac:dyDescent="0.25">
      <c r="A20" s="11" t="s">
        <v>188</v>
      </c>
      <c r="B20" s="11"/>
      <c r="C20" s="10"/>
      <c r="D20" s="9"/>
      <c r="E20" s="32" t="s">
        <v>7</v>
      </c>
      <c r="F20" s="32" t="s">
        <v>7</v>
      </c>
      <c r="G20" s="32" t="s">
        <v>7</v>
      </c>
      <c r="H20" s="41" t="s">
        <v>73</v>
      </c>
      <c r="I20" s="41" t="s">
        <v>73</v>
      </c>
      <c r="J20" s="41" t="s">
        <v>73</v>
      </c>
      <c r="K20" s="41" t="s">
        <v>73</v>
      </c>
      <c r="L20" s="41" t="s">
        <v>73</v>
      </c>
      <c r="M20" s="41" t="s">
        <v>73</v>
      </c>
      <c r="N20" s="41" t="s">
        <v>73</v>
      </c>
      <c r="O20" s="33" t="s">
        <v>7</v>
      </c>
      <c r="P20" s="34" t="s">
        <v>7</v>
      </c>
      <c r="Q20" s="34" t="s">
        <v>7</v>
      </c>
      <c r="R20" s="34" t="s">
        <v>7</v>
      </c>
      <c r="S20" s="34" t="s">
        <v>7</v>
      </c>
      <c r="T20" s="34" t="s">
        <v>7</v>
      </c>
      <c r="U20" s="34" t="s">
        <v>7</v>
      </c>
      <c r="V20" s="34" t="s">
        <v>7</v>
      </c>
      <c r="W20" s="34" t="s">
        <v>7</v>
      </c>
      <c r="X20" s="34" t="s">
        <v>7</v>
      </c>
      <c r="Y20" s="34" t="s">
        <v>7</v>
      </c>
      <c r="Z20" s="32" t="s">
        <v>7</v>
      </c>
      <c r="AA20" s="93"/>
      <c r="AB20" s="4" t="str">
        <f t="shared" ref="AB20" si="30">H20</f>
        <v>通貨を選択</v>
      </c>
      <c r="AC20" s="4" t="str">
        <f t="shared" ref="AC20" si="31">I20</f>
        <v>通貨を選択</v>
      </c>
      <c r="AD20" s="4" t="str">
        <f t="shared" ref="AD20" si="32">J20</f>
        <v>通貨を選択</v>
      </c>
      <c r="AE20" s="4" t="str">
        <f t="shared" ref="AE20" si="33">K20</f>
        <v>通貨を選択</v>
      </c>
      <c r="AF20" s="4" t="str">
        <f t="shared" ref="AF20" si="34">L20</f>
        <v>通貨を選択</v>
      </c>
      <c r="AG20" s="4" t="str">
        <f t="shared" ref="AG20" si="35">M20</f>
        <v>通貨を選択</v>
      </c>
      <c r="AH20" s="4" t="str">
        <f t="shared" ref="AH20" si="36">N20</f>
        <v>通貨を選択</v>
      </c>
      <c r="AJ20" s="4" t="s">
        <v>7</v>
      </c>
      <c r="AK20" s="4" t="s">
        <v>7</v>
      </c>
      <c r="AL20" s="4" t="s">
        <v>7</v>
      </c>
      <c r="AM20" s="4" t="s">
        <v>7</v>
      </c>
      <c r="AN20" s="4" t="s">
        <v>7</v>
      </c>
      <c r="AO20" s="4" t="s">
        <v>7</v>
      </c>
      <c r="AP20" s="4" t="s">
        <v>7</v>
      </c>
    </row>
    <row r="21" spans="1:42" s="22" customFormat="1" ht="15" customHeight="1" x14ac:dyDescent="0.25">
      <c r="A21" s="19" t="s">
        <v>52</v>
      </c>
      <c r="B21" s="19" t="s">
        <v>241</v>
      </c>
      <c r="C21" s="35"/>
      <c r="D21" s="36"/>
      <c r="E21" s="37"/>
      <c r="F21" s="37"/>
      <c r="G21" s="20" t="str">
        <f t="shared" ref="G21:G26" si="37">IF(OR(E21&lt;&gt;"",F21&lt;&gt;""),E21*12+F21,"")</f>
        <v/>
      </c>
      <c r="H21" s="37"/>
      <c r="I21" s="37"/>
      <c r="J21" s="37"/>
      <c r="K21" s="37"/>
      <c r="L21" s="37"/>
      <c r="M21" s="37"/>
      <c r="N21" s="37"/>
      <c r="O21" s="21">
        <f t="shared" ref="O21:O26" si="38">SUM(AJ21:AP21)*12</f>
        <v>0</v>
      </c>
      <c r="P21" s="37"/>
      <c r="Q21" s="37"/>
      <c r="R21" s="37"/>
      <c r="S21" s="37">
        <v>0</v>
      </c>
      <c r="T21" s="37"/>
      <c r="U21" s="37"/>
      <c r="V21" s="37"/>
      <c r="W21" s="37"/>
      <c r="X21" s="37"/>
      <c r="Y21" s="18">
        <f>SUM(P21:W21)*12+X21</f>
        <v>0</v>
      </c>
      <c r="Z21" s="23">
        <f>O21+Y21</f>
        <v>0</v>
      </c>
      <c r="AA21" s="96"/>
      <c r="AB21" s="22" t="e">
        <f>IF((AB20="通貨を選択"),NA(),_xlfn.XLOOKUP(AB20,為替レート[通貨],為替レート[100JPY当たり]))</f>
        <v>#N/A</v>
      </c>
      <c r="AC21" s="22" t="e">
        <f>IF((AC20="通貨を選択"),NA(),_xlfn.XLOOKUP(AC20,為替レート[通貨],為替レート[100JPY当たり]))</f>
        <v>#N/A</v>
      </c>
      <c r="AD21" s="22" t="e">
        <f>IF((AD20="通貨を選択"),NA(),_xlfn.XLOOKUP(AD20,為替レート[通貨],為替レート[100JPY当たり]))</f>
        <v>#N/A</v>
      </c>
      <c r="AE21" s="22" t="e">
        <f>IF((AE20="通貨を選択"),NA(),_xlfn.XLOOKUP(AE20,為替レート[通貨],為替レート[100JPY当たり]))</f>
        <v>#N/A</v>
      </c>
      <c r="AF21" s="22" t="e">
        <f>IF((AF20="通貨を選択"),NA(),_xlfn.XLOOKUP(AF20,為替レート[通貨],為替レート[100JPY当たり]))</f>
        <v>#N/A</v>
      </c>
      <c r="AG21" s="22" t="e">
        <f>IF((AG20="通貨を選択"),NA(),_xlfn.XLOOKUP(AG20,為替レート[通貨],為替レート[100JPY当たり]))</f>
        <v>#N/A</v>
      </c>
      <c r="AH21" s="22" t="e">
        <f>IF((AH20="通貨を選択"),NA(),_xlfn.XLOOKUP(AH20,為替レート[通貨],為替レート[100JPY当たり]))</f>
        <v>#N/A</v>
      </c>
      <c r="AJ21" s="24">
        <f t="shared" ref="AJ21:AJ26" si="39">IF(H21&lt;&gt;"",H21/AB21*100,0)</f>
        <v>0</v>
      </c>
      <c r="AK21" s="24">
        <f t="shared" ref="AK21:AK26" si="40">IF(I21&lt;&gt;"",I21/AC21*100,0)</f>
        <v>0</v>
      </c>
      <c r="AL21" s="24">
        <f t="shared" ref="AL21:AL26" si="41">IF(J21&lt;&gt;"",J21/AD21*100,0)</f>
        <v>0</v>
      </c>
      <c r="AM21" s="24">
        <f t="shared" ref="AM21:AM26" si="42">IF(K21&lt;&gt;"",K21/AE21*100,0)</f>
        <v>0</v>
      </c>
      <c r="AN21" s="24">
        <f t="shared" ref="AN21:AN26" si="43">IF(L21&lt;&gt;"",L21/AF21*100,0)</f>
        <v>0</v>
      </c>
      <c r="AO21" s="24">
        <f t="shared" ref="AO21:AO26" si="44">IF(M21&lt;&gt;"",M21/AG21*100,0)</f>
        <v>0</v>
      </c>
      <c r="AP21" s="24">
        <f t="shared" ref="AP21:AP26" si="45">IF(N21&lt;&gt;"",N21/AH21*100,0)</f>
        <v>0</v>
      </c>
    </row>
    <row r="22" spans="1:42" s="22" customFormat="1" ht="15" customHeight="1" x14ac:dyDescent="0.25">
      <c r="A22" s="19" t="s">
        <v>53</v>
      </c>
      <c r="B22" s="19" t="s">
        <v>241</v>
      </c>
      <c r="C22" s="35"/>
      <c r="D22" s="36"/>
      <c r="E22" s="37"/>
      <c r="F22" s="37"/>
      <c r="G22" s="20" t="str">
        <f t="shared" si="37"/>
        <v/>
      </c>
      <c r="H22" s="37"/>
      <c r="I22" s="37"/>
      <c r="J22" s="37"/>
      <c r="K22" s="37"/>
      <c r="L22" s="37"/>
      <c r="M22" s="37"/>
      <c r="N22" s="37"/>
      <c r="O22" s="21">
        <f t="shared" si="38"/>
        <v>0</v>
      </c>
      <c r="P22" s="37"/>
      <c r="Q22" s="37"/>
      <c r="R22" s="37"/>
      <c r="S22" s="37">
        <v>0</v>
      </c>
      <c r="T22" s="37"/>
      <c r="U22" s="37"/>
      <c r="V22" s="37"/>
      <c r="W22" s="37"/>
      <c r="X22" s="37"/>
      <c r="Y22" s="18">
        <f t="shared" ref="Y22:Y26" si="46">SUM(P22:W22)*12+X22</f>
        <v>0</v>
      </c>
      <c r="Z22" s="23">
        <f t="shared" ref="Z22:Z26" si="47">O22+Y22</f>
        <v>0</v>
      </c>
      <c r="AA22" s="96"/>
      <c r="AB22" s="22" t="e">
        <f>IF((AB20="通貨を選択"),NA(),_xlfn.XLOOKUP(AB20,為替レート[通貨],為替レート[100JPY当たり]))</f>
        <v>#N/A</v>
      </c>
      <c r="AC22" s="22" t="e">
        <f>IF((AC20="通貨を選択"),NA(),_xlfn.XLOOKUP(AC20,為替レート[通貨],為替レート[100JPY当たり]))</f>
        <v>#N/A</v>
      </c>
      <c r="AD22" s="22" t="e">
        <f>IF((AD20="通貨を選択"),NA(),_xlfn.XLOOKUP(AD20,為替レート[通貨],為替レート[100JPY当たり]))</f>
        <v>#N/A</v>
      </c>
      <c r="AE22" s="22" t="e">
        <f>IF((AE20="通貨を選択"),NA(),_xlfn.XLOOKUP(AE20,為替レート[通貨],為替レート[100JPY当たり]))</f>
        <v>#N/A</v>
      </c>
      <c r="AF22" s="22" t="e">
        <f>IF((AF20="通貨を選択"),NA(),_xlfn.XLOOKUP(AF20,為替レート[通貨],為替レート[100JPY当たり]))</f>
        <v>#N/A</v>
      </c>
      <c r="AG22" s="22" t="e">
        <f>IF((AG20="通貨を選択"),NA(),_xlfn.XLOOKUP(AG20,為替レート[通貨],為替レート[100JPY当たり]))</f>
        <v>#N/A</v>
      </c>
      <c r="AH22" s="22" t="e">
        <f>IF((AH20="通貨を選択"),NA(),_xlfn.XLOOKUP(AH20,為替レート[通貨],為替レート[100JPY当たり]))</f>
        <v>#N/A</v>
      </c>
      <c r="AJ22" s="24">
        <f t="shared" si="39"/>
        <v>0</v>
      </c>
      <c r="AK22" s="24">
        <f t="shared" si="40"/>
        <v>0</v>
      </c>
      <c r="AL22" s="24">
        <f t="shared" si="41"/>
        <v>0</v>
      </c>
      <c r="AM22" s="24">
        <f t="shared" si="42"/>
        <v>0</v>
      </c>
      <c r="AN22" s="24">
        <f t="shared" si="43"/>
        <v>0</v>
      </c>
      <c r="AO22" s="24">
        <f t="shared" si="44"/>
        <v>0</v>
      </c>
      <c r="AP22" s="24">
        <f t="shared" si="45"/>
        <v>0</v>
      </c>
    </row>
    <row r="23" spans="1:42" s="22" customFormat="1" ht="15" customHeight="1" x14ac:dyDescent="0.25">
      <c r="A23" s="19" t="s">
        <v>54</v>
      </c>
      <c r="B23" s="19" t="s">
        <v>241</v>
      </c>
      <c r="C23" s="35"/>
      <c r="D23" s="36"/>
      <c r="E23" s="37"/>
      <c r="F23" s="37"/>
      <c r="G23" s="20" t="str">
        <f t="shared" si="37"/>
        <v/>
      </c>
      <c r="H23" s="37"/>
      <c r="I23" s="37"/>
      <c r="J23" s="37"/>
      <c r="K23" s="37"/>
      <c r="L23" s="37"/>
      <c r="M23" s="37"/>
      <c r="N23" s="37"/>
      <c r="O23" s="21">
        <f t="shared" si="38"/>
        <v>0</v>
      </c>
      <c r="P23" s="37"/>
      <c r="Q23" s="37"/>
      <c r="R23" s="37"/>
      <c r="S23" s="37">
        <v>0</v>
      </c>
      <c r="T23" s="37"/>
      <c r="U23" s="37"/>
      <c r="V23" s="37"/>
      <c r="W23" s="37"/>
      <c r="X23" s="37"/>
      <c r="Y23" s="18">
        <f t="shared" si="46"/>
        <v>0</v>
      </c>
      <c r="Z23" s="23">
        <f t="shared" si="47"/>
        <v>0</v>
      </c>
      <c r="AA23" s="96"/>
      <c r="AB23" s="22" t="e">
        <f>IF((AB20="通貨を選択"),NA(),_xlfn.XLOOKUP(AB20,為替レート[通貨],為替レート[100JPY当たり]))</f>
        <v>#N/A</v>
      </c>
      <c r="AC23" s="22" t="e">
        <f>IF((AC20="通貨を選択"),NA(),_xlfn.XLOOKUP(AC20,為替レート[通貨],為替レート[100JPY当たり]))</f>
        <v>#N/A</v>
      </c>
      <c r="AD23" s="22" t="e">
        <f>IF((AD20="通貨を選択"),NA(),_xlfn.XLOOKUP(AD20,為替レート[通貨],為替レート[100JPY当たり]))</f>
        <v>#N/A</v>
      </c>
      <c r="AE23" s="22" t="e">
        <f>IF((AE20="通貨を選択"),NA(),_xlfn.XLOOKUP(AE20,為替レート[通貨],為替レート[100JPY当たり]))</f>
        <v>#N/A</v>
      </c>
      <c r="AF23" s="22" t="e">
        <f>IF((AF20="通貨を選択"),NA(),_xlfn.XLOOKUP(AF20,為替レート[通貨],為替レート[100JPY当たり]))</f>
        <v>#N/A</v>
      </c>
      <c r="AG23" s="22" t="e">
        <f>IF((AG20="通貨を選択"),NA(),_xlfn.XLOOKUP(AG20,為替レート[通貨],為替レート[100JPY当たり]))</f>
        <v>#N/A</v>
      </c>
      <c r="AH23" s="22" t="e">
        <f>IF((AH20="通貨を選択"),NA(),_xlfn.XLOOKUP(AH20,為替レート[通貨],為替レート[100JPY当たり]))</f>
        <v>#N/A</v>
      </c>
      <c r="AJ23" s="24">
        <f t="shared" si="39"/>
        <v>0</v>
      </c>
      <c r="AK23" s="24">
        <f t="shared" si="40"/>
        <v>0</v>
      </c>
      <c r="AL23" s="24">
        <f t="shared" si="41"/>
        <v>0</v>
      </c>
      <c r="AM23" s="24">
        <f t="shared" si="42"/>
        <v>0</v>
      </c>
      <c r="AN23" s="24">
        <f t="shared" si="43"/>
        <v>0</v>
      </c>
      <c r="AO23" s="24">
        <f t="shared" si="44"/>
        <v>0</v>
      </c>
      <c r="AP23" s="24">
        <f t="shared" si="45"/>
        <v>0</v>
      </c>
    </row>
    <row r="24" spans="1:42" s="22" customFormat="1" ht="15" customHeight="1" x14ac:dyDescent="0.25">
      <c r="A24" s="19" t="s">
        <v>55</v>
      </c>
      <c r="B24" s="19" t="s">
        <v>241</v>
      </c>
      <c r="C24" s="35"/>
      <c r="D24" s="36">
        <v>0</v>
      </c>
      <c r="E24" s="37"/>
      <c r="F24" s="37"/>
      <c r="G24" s="20" t="str">
        <f t="shared" si="37"/>
        <v/>
      </c>
      <c r="H24" s="37"/>
      <c r="I24" s="37"/>
      <c r="J24" s="37"/>
      <c r="K24" s="37"/>
      <c r="L24" s="37"/>
      <c r="M24" s="37"/>
      <c r="N24" s="37"/>
      <c r="O24" s="21">
        <f t="shared" si="38"/>
        <v>0</v>
      </c>
      <c r="P24" s="37"/>
      <c r="Q24" s="37"/>
      <c r="R24" s="37"/>
      <c r="S24" s="37"/>
      <c r="T24" s="37"/>
      <c r="U24" s="37"/>
      <c r="V24" s="37"/>
      <c r="W24" s="37"/>
      <c r="X24" s="37"/>
      <c r="Y24" s="18">
        <f t="shared" si="46"/>
        <v>0</v>
      </c>
      <c r="Z24" s="23">
        <f t="shared" si="47"/>
        <v>0</v>
      </c>
      <c r="AA24" s="96"/>
      <c r="AB24" s="22" t="e">
        <f>IF((AB20="通貨を選択"),NA(),_xlfn.XLOOKUP(AB20,為替レート[通貨],為替レート[100JPY当たり]))</f>
        <v>#N/A</v>
      </c>
      <c r="AC24" s="22" t="e">
        <f>IF((AC20="通貨を選択"),NA(),_xlfn.XLOOKUP(AC20,為替レート[通貨],為替レート[100JPY当たり]))</f>
        <v>#N/A</v>
      </c>
      <c r="AD24" s="22" t="e">
        <f>IF((AD20="通貨を選択"),NA(),_xlfn.XLOOKUP(AD20,為替レート[通貨],為替レート[100JPY当たり]))</f>
        <v>#N/A</v>
      </c>
      <c r="AE24" s="22" t="e">
        <f>IF((AE20="通貨を選択"),NA(),_xlfn.XLOOKUP(AE20,為替レート[通貨],為替レート[100JPY当たり]))</f>
        <v>#N/A</v>
      </c>
      <c r="AF24" s="22" t="e">
        <f>IF((AF20="通貨を選択"),NA(),_xlfn.XLOOKUP(AF20,為替レート[通貨],為替レート[100JPY当たり]))</f>
        <v>#N/A</v>
      </c>
      <c r="AG24" s="22" t="e">
        <f>IF((AG20="通貨を選択"),NA(),_xlfn.XLOOKUP(AG20,為替レート[通貨],為替レート[100JPY当たり]))</f>
        <v>#N/A</v>
      </c>
      <c r="AH24" s="22" t="e">
        <f>IF((AH20="通貨を選択"),NA(),_xlfn.XLOOKUP(AH20,為替レート[通貨],為替レート[100JPY当たり]))</f>
        <v>#N/A</v>
      </c>
      <c r="AJ24" s="24">
        <f t="shared" si="39"/>
        <v>0</v>
      </c>
      <c r="AK24" s="24">
        <f t="shared" si="40"/>
        <v>0</v>
      </c>
      <c r="AL24" s="24">
        <f t="shared" si="41"/>
        <v>0</v>
      </c>
      <c r="AM24" s="24">
        <f t="shared" si="42"/>
        <v>0</v>
      </c>
      <c r="AN24" s="24">
        <f t="shared" si="43"/>
        <v>0</v>
      </c>
      <c r="AO24" s="24">
        <f t="shared" si="44"/>
        <v>0</v>
      </c>
      <c r="AP24" s="24">
        <f t="shared" si="45"/>
        <v>0</v>
      </c>
    </row>
    <row r="25" spans="1:42" s="22" customFormat="1" ht="15" customHeight="1" x14ac:dyDescent="0.25">
      <c r="A25" s="19" t="s">
        <v>56</v>
      </c>
      <c r="B25" s="19" t="s">
        <v>241</v>
      </c>
      <c r="C25" s="35"/>
      <c r="D25" s="36">
        <v>0</v>
      </c>
      <c r="E25" s="37"/>
      <c r="F25" s="37"/>
      <c r="G25" s="20" t="str">
        <f t="shared" si="37"/>
        <v/>
      </c>
      <c r="H25" s="37"/>
      <c r="I25" s="37"/>
      <c r="J25" s="37"/>
      <c r="K25" s="37"/>
      <c r="L25" s="37"/>
      <c r="M25" s="37"/>
      <c r="N25" s="37"/>
      <c r="O25" s="21">
        <f t="shared" si="38"/>
        <v>0</v>
      </c>
      <c r="P25" s="37"/>
      <c r="Q25" s="37"/>
      <c r="R25" s="37"/>
      <c r="S25" s="37"/>
      <c r="T25" s="37"/>
      <c r="U25" s="37"/>
      <c r="V25" s="37"/>
      <c r="W25" s="37"/>
      <c r="X25" s="37"/>
      <c r="Y25" s="18">
        <f t="shared" si="46"/>
        <v>0</v>
      </c>
      <c r="Z25" s="23">
        <f t="shared" si="47"/>
        <v>0</v>
      </c>
      <c r="AA25" s="96"/>
      <c r="AB25" s="22" t="e">
        <f>IF((AB20="通貨を選択"),NA(),_xlfn.XLOOKUP(AB20,為替レート[通貨],為替レート[100JPY当たり]))</f>
        <v>#N/A</v>
      </c>
      <c r="AC25" s="22" t="e">
        <f>IF((AC20="通貨を選択"),NA(),_xlfn.XLOOKUP(AC20,為替レート[通貨],為替レート[100JPY当たり]))</f>
        <v>#N/A</v>
      </c>
      <c r="AD25" s="22" t="e">
        <f>IF((AD20="通貨を選択"),NA(),_xlfn.XLOOKUP(AD20,為替レート[通貨],為替レート[100JPY当たり]))</f>
        <v>#N/A</v>
      </c>
      <c r="AE25" s="22" t="e">
        <f>IF((AE20="通貨を選択"),NA(),_xlfn.XLOOKUP(AE20,為替レート[通貨],為替レート[100JPY当たり]))</f>
        <v>#N/A</v>
      </c>
      <c r="AF25" s="22" t="e">
        <f>IF((AF20="通貨を選択"),NA(),_xlfn.XLOOKUP(AF20,為替レート[通貨],為替レート[100JPY当たり]))</f>
        <v>#N/A</v>
      </c>
      <c r="AG25" s="22" t="e">
        <f>IF((AG20="通貨を選択"),NA(),_xlfn.XLOOKUP(AG20,為替レート[通貨],為替レート[100JPY当たり]))</f>
        <v>#N/A</v>
      </c>
      <c r="AH25" s="22" t="e">
        <f>IF((AH20="通貨を選択"),NA(),_xlfn.XLOOKUP(AH20,為替レート[通貨],為替レート[100JPY当たり]))</f>
        <v>#N/A</v>
      </c>
      <c r="AJ25" s="24">
        <f t="shared" si="39"/>
        <v>0</v>
      </c>
      <c r="AK25" s="24">
        <f t="shared" si="40"/>
        <v>0</v>
      </c>
      <c r="AL25" s="24">
        <f t="shared" si="41"/>
        <v>0</v>
      </c>
      <c r="AM25" s="24">
        <f t="shared" si="42"/>
        <v>0</v>
      </c>
      <c r="AN25" s="24">
        <f t="shared" si="43"/>
        <v>0</v>
      </c>
      <c r="AO25" s="24">
        <f t="shared" si="44"/>
        <v>0</v>
      </c>
      <c r="AP25" s="24">
        <f t="shared" si="45"/>
        <v>0</v>
      </c>
    </row>
    <row r="26" spans="1:42" s="22" customFormat="1" ht="15" customHeight="1" x14ac:dyDescent="0.25">
      <c r="A26" s="25" t="s">
        <v>57</v>
      </c>
      <c r="B26" s="25" t="s">
        <v>241</v>
      </c>
      <c r="C26" s="38"/>
      <c r="D26" s="39">
        <v>0</v>
      </c>
      <c r="E26" s="40"/>
      <c r="F26" s="40"/>
      <c r="G26" s="26" t="str">
        <f t="shared" si="37"/>
        <v/>
      </c>
      <c r="H26" s="40"/>
      <c r="I26" s="40"/>
      <c r="J26" s="40"/>
      <c r="K26" s="40"/>
      <c r="L26" s="40"/>
      <c r="M26" s="40"/>
      <c r="N26" s="40"/>
      <c r="O26" s="27">
        <f t="shared" si="38"/>
        <v>0</v>
      </c>
      <c r="P26" s="40"/>
      <c r="Q26" s="40"/>
      <c r="R26" s="40"/>
      <c r="S26" s="40"/>
      <c r="T26" s="40"/>
      <c r="U26" s="40"/>
      <c r="V26" s="40"/>
      <c r="W26" s="40"/>
      <c r="X26" s="40"/>
      <c r="Y26" s="28">
        <f t="shared" si="46"/>
        <v>0</v>
      </c>
      <c r="Z26" s="29">
        <f t="shared" si="47"/>
        <v>0</v>
      </c>
      <c r="AA26" s="96"/>
      <c r="AB26" s="22" t="e">
        <f>IF((AB20="通貨を選択"),NA(),_xlfn.XLOOKUP(AB20,為替レート[通貨],為替レート[100JPY当たり]))</f>
        <v>#N/A</v>
      </c>
      <c r="AC26" s="22" t="e">
        <f>IF((AC20="通貨を選択"),NA(),_xlfn.XLOOKUP(AC20,為替レート[通貨],為替レート[100JPY当たり]))</f>
        <v>#N/A</v>
      </c>
      <c r="AD26" s="22" t="e">
        <f>IF((AD20="通貨を選択"),NA(),_xlfn.XLOOKUP(AD20,為替レート[通貨],為替レート[100JPY当たり]))</f>
        <v>#N/A</v>
      </c>
      <c r="AE26" s="22" t="e">
        <f>IF((AE20="通貨を選択"),NA(),_xlfn.XLOOKUP(AE20,為替レート[通貨],為替レート[100JPY当たり]))</f>
        <v>#N/A</v>
      </c>
      <c r="AF26" s="22" t="e">
        <f>IF((AF20="通貨を選択"),NA(),_xlfn.XLOOKUP(AF20,為替レート[通貨],為替レート[100JPY当たり]))</f>
        <v>#N/A</v>
      </c>
      <c r="AG26" s="22" t="e">
        <f>IF((AG20="通貨を選択"),NA(),_xlfn.XLOOKUP(AG20,為替レート[通貨],為替レート[100JPY当たり]))</f>
        <v>#N/A</v>
      </c>
      <c r="AH26" s="22" t="e">
        <f>IF((AH20="通貨を選択"),NA(),_xlfn.XLOOKUP(AH20,為替レート[通貨],為替レート[100JPY当たり]))</f>
        <v>#N/A</v>
      </c>
      <c r="AJ26" s="24">
        <f t="shared" si="39"/>
        <v>0</v>
      </c>
      <c r="AK26" s="24">
        <f t="shared" si="40"/>
        <v>0</v>
      </c>
      <c r="AL26" s="24">
        <f t="shared" si="41"/>
        <v>0</v>
      </c>
      <c r="AM26" s="24">
        <f t="shared" si="42"/>
        <v>0</v>
      </c>
      <c r="AN26" s="24">
        <f t="shared" si="43"/>
        <v>0</v>
      </c>
      <c r="AO26" s="24">
        <f t="shared" si="44"/>
        <v>0</v>
      </c>
      <c r="AP26" s="24">
        <f t="shared" si="45"/>
        <v>0</v>
      </c>
    </row>
    <row r="27" spans="1:42" ht="30" customHeight="1" x14ac:dyDescent="0.25">
      <c r="A27" s="11" t="s">
        <v>193</v>
      </c>
      <c r="B27" s="11"/>
      <c r="C27" s="10"/>
      <c r="D27" s="9"/>
      <c r="E27" s="32" t="s">
        <v>7</v>
      </c>
      <c r="F27" s="32" t="s">
        <v>7</v>
      </c>
      <c r="G27" s="32" t="s">
        <v>7</v>
      </c>
      <c r="H27" s="41" t="s">
        <v>73</v>
      </c>
      <c r="I27" s="41" t="s">
        <v>73</v>
      </c>
      <c r="J27" s="41" t="s">
        <v>73</v>
      </c>
      <c r="K27" s="41" t="s">
        <v>73</v>
      </c>
      <c r="L27" s="41" t="s">
        <v>73</v>
      </c>
      <c r="M27" s="41" t="s">
        <v>73</v>
      </c>
      <c r="N27" s="41" t="s">
        <v>73</v>
      </c>
      <c r="O27" s="33" t="s">
        <v>7</v>
      </c>
      <c r="P27" s="34" t="s">
        <v>7</v>
      </c>
      <c r="Q27" s="34" t="s">
        <v>7</v>
      </c>
      <c r="R27" s="34" t="s">
        <v>7</v>
      </c>
      <c r="S27" s="34" t="s">
        <v>7</v>
      </c>
      <c r="T27" s="34" t="s">
        <v>7</v>
      </c>
      <c r="U27" s="34" t="s">
        <v>7</v>
      </c>
      <c r="V27" s="34" t="s">
        <v>7</v>
      </c>
      <c r="W27" s="34" t="s">
        <v>7</v>
      </c>
      <c r="X27" s="34" t="s">
        <v>7</v>
      </c>
      <c r="Y27" s="34" t="s">
        <v>7</v>
      </c>
      <c r="Z27" s="32" t="s">
        <v>7</v>
      </c>
      <c r="AA27" s="93"/>
      <c r="AB27" s="4" t="str">
        <f t="shared" ref="AB27" si="48">H27</f>
        <v>通貨を選択</v>
      </c>
      <c r="AC27" s="4" t="str">
        <f t="shared" ref="AC27" si="49">I27</f>
        <v>通貨を選択</v>
      </c>
      <c r="AD27" s="4" t="str">
        <f t="shared" ref="AD27" si="50">J27</f>
        <v>通貨を選択</v>
      </c>
      <c r="AE27" s="4" t="str">
        <f t="shared" ref="AE27" si="51">K27</f>
        <v>通貨を選択</v>
      </c>
      <c r="AF27" s="4" t="str">
        <f t="shared" ref="AF27" si="52">L27</f>
        <v>通貨を選択</v>
      </c>
      <c r="AG27" s="4" t="str">
        <f t="shared" ref="AG27" si="53">M27</f>
        <v>通貨を選択</v>
      </c>
      <c r="AH27" s="4" t="str">
        <f t="shared" ref="AH27" si="54">N27</f>
        <v>通貨を選択</v>
      </c>
      <c r="AJ27" s="4" t="s">
        <v>7</v>
      </c>
      <c r="AK27" s="4" t="s">
        <v>7</v>
      </c>
      <c r="AL27" s="4" t="s">
        <v>7</v>
      </c>
      <c r="AM27" s="4" t="s">
        <v>7</v>
      </c>
      <c r="AN27" s="4" t="s">
        <v>7</v>
      </c>
      <c r="AO27" s="4" t="s">
        <v>7</v>
      </c>
      <c r="AP27" s="4" t="s">
        <v>7</v>
      </c>
    </row>
    <row r="28" spans="1:42" s="22" customFormat="1" ht="15" customHeight="1" x14ac:dyDescent="0.25">
      <c r="A28" s="19" t="s">
        <v>52</v>
      </c>
      <c r="B28" s="19" t="s">
        <v>242</v>
      </c>
      <c r="C28" s="35"/>
      <c r="D28" s="36"/>
      <c r="E28" s="37"/>
      <c r="F28" s="37"/>
      <c r="G28" s="20" t="str">
        <f t="shared" ref="G28:G33" si="55">IF(OR(E28&lt;&gt;"",F28&lt;&gt;""),E28*12+F28,"")</f>
        <v/>
      </c>
      <c r="H28" s="37"/>
      <c r="I28" s="37"/>
      <c r="J28" s="37"/>
      <c r="K28" s="37"/>
      <c r="L28" s="37"/>
      <c r="M28" s="37"/>
      <c r="N28" s="37"/>
      <c r="O28" s="21">
        <f t="shared" ref="O28:O33" si="56">SUM(AJ28:AP28)*12</f>
        <v>0</v>
      </c>
      <c r="P28" s="37"/>
      <c r="Q28" s="37"/>
      <c r="R28" s="37"/>
      <c r="S28" s="37">
        <v>0</v>
      </c>
      <c r="T28" s="37"/>
      <c r="U28" s="37"/>
      <c r="V28" s="37"/>
      <c r="W28" s="37"/>
      <c r="X28" s="37"/>
      <c r="Y28" s="18">
        <f>SUM(P28:W28)*12+X28</f>
        <v>0</v>
      </c>
      <c r="Z28" s="23">
        <f>O28+Y28</f>
        <v>0</v>
      </c>
      <c r="AA28" s="96"/>
      <c r="AB28" s="22" t="e">
        <f>IF((AB27="通貨を選択"),NA(),_xlfn.XLOOKUP(AB27,為替レート[通貨],為替レート[100JPY当たり]))</f>
        <v>#N/A</v>
      </c>
      <c r="AC28" s="22" t="e">
        <f>IF((AC27="通貨を選択"),NA(),_xlfn.XLOOKUP(AC27,為替レート[通貨],為替レート[100JPY当たり]))</f>
        <v>#N/A</v>
      </c>
      <c r="AD28" s="22" t="e">
        <f>IF((AD27="通貨を選択"),NA(),_xlfn.XLOOKUP(AD27,為替レート[通貨],為替レート[100JPY当たり]))</f>
        <v>#N/A</v>
      </c>
      <c r="AE28" s="22" t="e">
        <f>IF((AE27="通貨を選択"),NA(),_xlfn.XLOOKUP(AE27,為替レート[通貨],為替レート[100JPY当たり]))</f>
        <v>#N/A</v>
      </c>
      <c r="AF28" s="22" t="e">
        <f>IF((AF27="通貨を選択"),NA(),_xlfn.XLOOKUP(AF27,為替レート[通貨],為替レート[100JPY当たり]))</f>
        <v>#N/A</v>
      </c>
      <c r="AG28" s="22" t="e">
        <f>IF((AG27="通貨を選択"),NA(),_xlfn.XLOOKUP(AG27,為替レート[通貨],為替レート[100JPY当たり]))</f>
        <v>#N/A</v>
      </c>
      <c r="AH28" s="22" t="e">
        <f>IF((AH27="通貨を選択"),NA(),_xlfn.XLOOKUP(AH27,為替レート[通貨],為替レート[100JPY当たり]))</f>
        <v>#N/A</v>
      </c>
      <c r="AJ28" s="24">
        <f t="shared" ref="AJ28:AJ33" si="57">IF(H28&lt;&gt;"",H28/AB28*100,0)</f>
        <v>0</v>
      </c>
      <c r="AK28" s="24">
        <f t="shared" ref="AK28:AK33" si="58">IF(I28&lt;&gt;"",I28/AC28*100,0)</f>
        <v>0</v>
      </c>
      <c r="AL28" s="24">
        <f t="shared" ref="AL28:AL33" si="59">IF(J28&lt;&gt;"",J28/AD28*100,0)</f>
        <v>0</v>
      </c>
      <c r="AM28" s="24">
        <f t="shared" ref="AM28:AM33" si="60">IF(K28&lt;&gt;"",K28/AE28*100,0)</f>
        <v>0</v>
      </c>
      <c r="AN28" s="24">
        <f t="shared" ref="AN28:AN33" si="61">IF(L28&lt;&gt;"",L28/AF28*100,0)</f>
        <v>0</v>
      </c>
      <c r="AO28" s="24">
        <f t="shared" ref="AO28:AO33" si="62">IF(M28&lt;&gt;"",M28/AG28*100,0)</f>
        <v>0</v>
      </c>
      <c r="AP28" s="24">
        <f t="shared" ref="AP28:AP33" si="63">IF(N28&lt;&gt;"",N28/AH28*100,0)</f>
        <v>0</v>
      </c>
    </row>
    <row r="29" spans="1:42" s="22" customFormat="1" ht="15" customHeight="1" x14ac:dyDescent="0.25">
      <c r="A29" s="19" t="s">
        <v>53</v>
      </c>
      <c r="B29" s="19" t="s">
        <v>242</v>
      </c>
      <c r="C29" s="35"/>
      <c r="D29" s="36"/>
      <c r="E29" s="37"/>
      <c r="F29" s="37"/>
      <c r="G29" s="20" t="str">
        <f t="shared" si="55"/>
        <v/>
      </c>
      <c r="H29" s="37"/>
      <c r="I29" s="37"/>
      <c r="J29" s="37"/>
      <c r="K29" s="37"/>
      <c r="L29" s="37"/>
      <c r="M29" s="37"/>
      <c r="N29" s="37"/>
      <c r="O29" s="21">
        <f t="shared" si="56"/>
        <v>0</v>
      </c>
      <c r="P29" s="37"/>
      <c r="Q29" s="37"/>
      <c r="R29" s="37"/>
      <c r="S29" s="37">
        <v>0</v>
      </c>
      <c r="T29" s="37"/>
      <c r="U29" s="37"/>
      <c r="V29" s="37"/>
      <c r="W29" s="37"/>
      <c r="X29" s="37"/>
      <c r="Y29" s="18">
        <f t="shared" ref="Y29:Y33" si="64">SUM(P29:W29)*12+X29</f>
        <v>0</v>
      </c>
      <c r="Z29" s="23">
        <f t="shared" ref="Z29:Z33" si="65">O29+Y29</f>
        <v>0</v>
      </c>
      <c r="AA29" s="96"/>
      <c r="AB29" s="22" t="e">
        <f>IF((AB27="通貨を選択"),NA(),_xlfn.XLOOKUP(AB27,為替レート[通貨],為替レート[100JPY当たり]))</f>
        <v>#N/A</v>
      </c>
      <c r="AC29" s="22" t="e">
        <f>IF((AC27="通貨を選択"),NA(),_xlfn.XLOOKUP(AC27,為替レート[通貨],為替レート[100JPY当たり]))</f>
        <v>#N/A</v>
      </c>
      <c r="AD29" s="22" t="e">
        <f>IF((AD27="通貨を選択"),NA(),_xlfn.XLOOKUP(AD27,為替レート[通貨],為替レート[100JPY当たり]))</f>
        <v>#N/A</v>
      </c>
      <c r="AE29" s="22" t="e">
        <f>IF((AE27="通貨を選択"),NA(),_xlfn.XLOOKUP(AE27,為替レート[通貨],為替レート[100JPY当たり]))</f>
        <v>#N/A</v>
      </c>
      <c r="AF29" s="22" t="e">
        <f>IF((AF27="通貨を選択"),NA(),_xlfn.XLOOKUP(AF27,為替レート[通貨],為替レート[100JPY当たり]))</f>
        <v>#N/A</v>
      </c>
      <c r="AG29" s="22" t="e">
        <f>IF((AG27="通貨を選択"),NA(),_xlfn.XLOOKUP(AG27,為替レート[通貨],為替レート[100JPY当たり]))</f>
        <v>#N/A</v>
      </c>
      <c r="AH29" s="22" t="e">
        <f>IF((AH27="通貨を選択"),NA(),_xlfn.XLOOKUP(AH27,為替レート[通貨],為替レート[100JPY当たり]))</f>
        <v>#N/A</v>
      </c>
      <c r="AJ29" s="24">
        <f t="shared" si="57"/>
        <v>0</v>
      </c>
      <c r="AK29" s="24">
        <f t="shared" si="58"/>
        <v>0</v>
      </c>
      <c r="AL29" s="24">
        <f t="shared" si="59"/>
        <v>0</v>
      </c>
      <c r="AM29" s="24">
        <f t="shared" si="60"/>
        <v>0</v>
      </c>
      <c r="AN29" s="24">
        <f t="shared" si="61"/>
        <v>0</v>
      </c>
      <c r="AO29" s="24">
        <f t="shared" si="62"/>
        <v>0</v>
      </c>
      <c r="AP29" s="24">
        <f t="shared" si="63"/>
        <v>0</v>
      </c>
    </row>
    <row r="30" spans="1:42" s="22" customFormat="1" ht="15" customHeight="1" x14ac:dyDescent="0.25">
      <c r="A30" s="19" t="s">
        <v>54</v>
      </c>
      <c r="B30" s="19" t="s">
        <v>242</v>
      </c>
      <c r="C30" s="35"/>
      <c r="D30" s="36"/>
      <c r="E30" s="37"/>
      <c r="F30" s="37"/>
      <c r="G30" s="20" t="str">
        <f t="shared" si="55"/>
        <v/>
      </c>
      <c r="H30" s="37"/>
      <c r="I30" s="37"/>
      <c r="J30" s="37"/>
      <c r="K30" s="37"/>
      <c r="L30" s="37"/>
      <c r="M30" s="37"/>
      <c r="N30" s="37"/>
      <c r="O30" s="21">
        <f t="shared" si="56"/>
        <v>0</v>
      </c>
      <c r="P30" s="37"/>
      <c r="Q30" s="37"/>
      <c r="R30" s="37"/>
      <c r="S30" s="37">
        <v>0</v>
      </c>
      <c r="T30" s="37"/>
      <c r="U30" s="37"/>
      <c r="V30" s="37"/>
      <c r="W30" s="37"/>
      <c r="X30" s="37"/>
      <c r="Y30" s="18">
        <f t="shared" si="64"/>
        <v>0</v>
      </c>
      <c r="Z30" s="23">
        <f t="shared" si="65"/>
        <v>0</v>
      </c>
      <c r="AA30" s="96"/>
      <c r="AB30" s="22" t="e">
        <f>IF((AB27="通貨を選択"),NA(),_xlfn.XLOOKUP(AB27,為替レート[通貨],為替レート[100JPY当たり]))</f>
        <v>#N/A</v>
      </c>
      <c r="AC30" s="22" t="e">
        <f>IF((AC27="通貨を選択"),NA(),_xlfn.XLOOKUP(AC27,為替レート[通貨],為替レート[100JPY当たり]))</f>
        <v>#N/A</v>
      </c>
      <c r="AD30" s="22" t="e">
        <f>IF((AD27="通貨を選択"),NA(),_xlfn.XLOOKUP(AD27,為替レート[通貨],為替レート[100JPY当たり]))</f>
        <v>#N/A</v>
      </c>
      <c r="AE30" s="22" t="e">
        <f>IF((AE27="通貨を選択"),NA(),_xlfn.XLOOKUP(AE27,為替レート[通貨],為替レート[100JPY当たり]))</f>
        <v>#N/A</v>
      </c>
      <c r="AF30" s="22" t="e">
        <f>IF((AF27="通貨を選択"),NA(),_xlfn.XLOOKUP(AF27,為替レート[通貨],為替レート[100JPY当たり]))</f>
        <v>#N/A</v>
      </c>
      <c r="AG30" s="22" t="e">
        <f>IF((AG27="通貨を選択"),NA(),_xlfn.XLOOKUP(AG27,為替レート[通貨],為替レート[100JPY当たり]))</f>
        <v>#N/A</v>
      </c>
      <c r="AH30" s="22" t="e">
        <f>IF((AH27="通貨を選択"),NA(),_xlfn.XLOOKUP(AH27,為替レート[通貨],為替レート[100JPY当たり]))</f>
        <v>#N/A</v>
      </c>
      <c r="AJ30" s="24">
        <f t="shared" si="57"/>
        <v>0</v>
      </c>
      <c r="AK30" s="24">
        <f t="shared" si="58"/>
        <v>0</v>
      </c>
      <c r="AL30" s="24">
        <f t="shared" si="59"/>
        <v>0</v>
      </c>
      <c r="AM30" s="24">
        <f t="shared" si="60"/>
        <v>0</v>
      </c>
      <c r="AN30" s="24">
        <f t="shared" si="61"/>
        <v>0</v>
      </c>
      <c r="AO30" s="24">
        <f t="shared" si="62"/>
        <v>0</v>
      </c>
      <c r="AP30" s="24">
        <f t="shared" si="63"/>
        <v>0</v>
      </c>
    </row>
    <row r="31" spans="1:42" s="22" customFormat="1" ht="15" customHeight="1" x14ac:dyDescent="0.25">
      <c r="A31" s="19" t="s">
        <v>55</v>
      </c>
      <c r="B31" s="19" t="s">
        <v>242</v>
      </c>
      <c r="C31" s="35"/>
      <c r="D31" s="36">
        <v>0</v>
      </c>
      <c r="E31" s="37"/>
      <c r="F31" s="37"/>
      <c r="G31" s="20" t="str">
        <f t="shared" si="55"/>
        <v/>
      </c>
      <c r="H31" s="37"/>
      <c r="I31" s="37"/>
      <c r="J31" s="37"/>
      <c r="K31" s="37"/>
      <c r="L31" s="37"/>
      <c r="M31" s="37"/>
      <c r="N31" s="37"/>
      <c r="O31" s="21">
        <f t="shared" si="56"/>
        <v>0</v>
      </c>
      <c r="P31" s="37"/>
      <c r="Q31" s="37"/>
      <c r="R31" s="37"/>
      <c r="S31" s="37"/>
      <c r="T31" s="37"/>
      <c r="U31" s="37"/>
      <c r="V31" s="37"/>
      <c r="W31" s="37"/>
      <c r="X31" s="37"/>
      <c r="Y31" s="18">
        <f t="shared" si="64"/>
        <v>0</v>
      </c>
      <c r="Z31" s="23">
        <f t="shared" si="65"/>
        <v>0</v>
      </c>
      <c r="AA31" s="96"/>
      <c r="AB31" s="22" t="e">
        <f>IF((AB27="通貨を選択"),NA(),_xlfn.XLOOKUP(AB27,為替レート[通貨],為替レート[100JPY当たり]))</f>
        <v>#N/A</v>
      </c>
      <c r="AC31" s="22" t="e">
        <f>IF((AC27="通貨を選択"),NA(),_xlfn.XLOOKUP(AC27,為替レート[通貨],為替レート[100JPY当たり]))</f>
        <v>#N/A</v>
      </c>
      <c r="AD31" s="22" t="e">
        <f>IF((AD27="通貨を選択"),NA(),_xlfn.XLOOKUP(AD27,為替レート[通貨],為替レート[100JPY当たり]))</f>
        <v>#N/A</v>
      </c>
      <c r="AE31" s="22" t="e">
        <f>IF((AE27="通貨を選択"),NA(),_xlfn.XLOOKUP(AE27,為替レート[通貨],為替レート[100JPY当たり]))</f>
        <v>#N/A</v>
      </c>
      <c r="AF31" s="22" t="e">
        <f>IF((AF27="通貨を選択"),NA(),_xlfn.XLOOKUP(AF27,為替レート[通貨],為替レート[100JPY当たり]))</f>
        <v>#N/A</v>
      </c>
      <c r="AG31" s="22" t="e">
        <f>IF((AG27="通貨を選択"),NA(),_xlfn.XLOOKUP(AG27,為替レート[通貨],為替レート[100JPY当たり]))</f>
        <v>#N/A</v>
      </c>
      <c r="AH31" s="22" t="e">
        <f>IF((AH27="通貨を選択"),NA(),_xlfn.XLOOKUP(AH27,為替レート[通貨],為替レート[100JPY当たり]))</f>
        <v>#N/A</v>
      </c>
      <c r="AJ31" s="24">
        <f t="shared" si="57"/>
        <v>0</v>
      </c>
      <c r="AK31" s="24">
        <f t="shared" si="58"/>
        <v>0</v>
      </c>
      <c r="AL31" s="24">
        <f t="shared" si="59"/>
        <v>0</v>
      </c>
      <c r="AM31" s="24">
        <f t="shared" si="60"/>
        <v>0</v>
      </c>
      <c r="AN31" s="24">
        <f t="shared" si="61"/>
        <v>0</v>
      </c>
      <c r="AO31" s="24">
        <f t="shared" si="62"/>
        <v>0</v>
      </c>
      <c r="AP31" s="24">
        <f t="shared" si="63"/>
        <v>0</v>
      </c>
    </row>
    <row r="32" spans="1:42" s="22" customFormat="1" ht="15" customHeight="1" x14ac:dyDescent="0.25">
      <c r="A32" s="19" t="s">
        <v>56</v>
      </c>
      <c r="B32" s="19" t="s">
        <v>242</v>
      </c>
      <c r="C32" s="35"/>
      <c r="D32" s="36">
        <v>0</v>
      </c>
      <c r="E32" s="37"/>
      <c r="F32" s="37"/>
      <c r="G32" s="20" t="str">
        <f t="shared" si="55"/>
        <v/>
      </c>
      <c r="H32" s="37"/>
      <c r="I32" s="37"/>
      <c r="J32" s="37"/>
      <c r="K32" s="37"/>
      <c r="L32" s="37"/>
      <c r="M32" s="37"/>
      <c r="N32" s="37"/>
      <c r="O32" s="21">
        <f t="shared" si="56"/>
        <v>0</v>
      </c>
      <c r="P32" s="37"/>
      <c r="Q32" s="37"/>
      <c r="R32" s="37"/>
      <c r="S32" s="37"/>
      <c r="T32" s="37"/>
      <c r="U32" s="37"/>
      <c r="V32" s="37"/>
      <c r="W32" s="37"/>
      <c r="X32" s="37"/>
      <c r="Y32" s="18">
        <f t="shared" si="64"/>
        <v>0</v>
      </c>
      <c r="Z32" s="23">
        <f t="shared" si="65"/>
        <v>0</v>
      </c>
      <c r="AA32" s="96"/>
      <c r="AB32" s="22" t="e">
        <f>IF((AB27="通貨を選択"),NA(),_xlfn.XLOOKUP(AB27,為替レート[通貨],為替レート[100JPY当たり]))</f>
        <v>#N/A</v>
      </c>
      <c r="AC32" s="22" t="e">
        <f>IF((AC27="通貨を選択"),NA(),_xlfn.XLOOKUP(AC27,為替レート[通貨],為替レート[100JPY当たり]))</f>
        <v>#N/A</v>
      </c>
      <c r="AD32" s="22" t="e">
        <f>IF((AD27="通貨を選択"),NA(),_xlfn.XLOOKUP(AD27,為替レート[通貨],為替レート[100JPY当たり]))</f>
        <v>#N/A</v>
      </c>
      <c r="AE32" s="22" t="e">
        <f>IF((AE27="通貨を選択"),NA(),_xlfn.XLOOKUP(AE27,為替レート[通貨],為替レート[100JPY当たり]))</f>
        <v>#N/A</v>
      </c>
      <c r="AF32" s="22" t="e">
        <f>IF((AF27="通貨を選択"),NA(),_xlfn.XLOOKUP(AF27,為替レート[通貨],為替レート[100JPY当たり]))</f>
        <v>#N/A</v>
      </c>
      <c r="AG32" s="22" t="e">
        <f>IF((AG27="通貨を選択"),NA(),_xlfn.XLOOKUP(AG27,為替レート[通貨],為替レート[100JPY当たり]))</f>
        <v>#N/A</v>
      </c>
      <c r="AH32" s="22" t="e">
        <f>IF((AH27="通貨を選択"),NA(),_xlfn.XLOOKUP(AH27,為替レート[通貨],為替レート[100JPY当たり]))</f>
        <v>#N/A</v>
      </c>
      <c r="AJ32" s="24">
        <f t="shared" si="57"/>
        <v>0</v>
      </c>
      <c r="AK32" s="24">
        <f t="shared" si="58"/>
        <v>0</v>
      </c>
      <c r="AL32" s="24">
        <f t="shared" si="59"/>
        <v>0</v>
      </c>
      <c r="AM32" s="24">
        <f t="shared" si="60"/>
        <v>0</v>
      </c>
      <c r="AN32" s="24">
        <f t="shared" si="61"/>
        <v>0</v>
      </c>
      <c r="AO32" s="24">
        <f t="shared" si="62"/>
        <v>0</v>
      </c>
      <c r="AP32" s="24">
        <f t="shared" si="63"/>
        <v>0</v>
      </c>
    </row>
    <row r="33" spans="1:42" s="22" customFormat="1" ht="15" customHeight="1" x14ac:dyDescent="0.25">
      <c r="A33" s="25" t="s">
        <v>57</v>
      </c>
      <c r="B33" s="25" t="s">
        <v>242</v>
      </c>
      <c r="C33" s="38"/>
      <c r="D33" s="39">
        <v>0</v>
      </c>
      <c r="E33" s="40"/>
      <c r="F33" s="40"/>
      <c r="G33" s="26" t="str">
        <f t="shared" si="55"/>
        <v/>
      </c>
      <c r="H33" s="40"/>
      <c r="I33" s="40"/>
      <c r="J33" s="40"/>
      <c r="K33" s="40"/>
      <c r="L33" s="40"/>
      <c r="M33" s="40"/>
      <c r="N33" s="40"/>
      <c r="O33" s="27">
        <f t="shared" si="56"/>
        <v>0</v>
      </c>
      <c r="P33" s="40"/>
      <c r="Q33" s="40"/>
      <c r="R33" s="40"/>
      <c r="S33" s="40"/>
      <c r="T33" s="40"/>
      <c r="U33" s="40"/>
      <c r="V33" s="40"/>
      <c r="W33" s="40"/>
      <c r="X33" s="40"/>
      <c r="Y33" s="28">
        <f t="shared" si="64"/>
        <v>0</v>
      </c>
      <c r="Z33" s="29">
        <f t="shared" si="65"/>
        <v>0</v>
      </c>
      <c r="AA33" s="96"/>
      <c r="AB33" s="22" t="e">
        <f>IF((AB27="通貨を選択"),NA(),_xlfn.XLOOKUP(AB27,為替レート[通貨],為替レート[100JPY当たり]))</f>
        <v>#N/A</v>
      </c>
      <c r="AC33" s="22" t="e">
        <f>IF((AC27="通貨を選択"),NA(),_xlfn.XLOOKUP(AC27,為替レート[通貨],為替レート[100JPY当たり]))</f>
        <v>#N/A</v>
      </c>
      <c r="AD33" s="22" t="e">
        <f>IF((AD27="通貨を選択"),NA(),_xlfn.XLOOKUP(AD27,為替レート[通貨],為替レート[100JPY当たり]))</f>
        <v>#N/A</v>
      </c>
      <c r="AE33" s="22" t="e">
        <f>IF((AE27="通貨を選択"),NA(),_xlfn.XLOOKUP(AE27,為替レート[通貨],為替レート[100JPY当たり]))</f>
        <v>#N/A</v>
      </c>
      <c r="AF33" s="22" t="e">
        <f>IF((AF27="通貨を選択"),NA(),_xlfn.XLOOKUP(AF27,為替レート[通貨],為替レート[100JPY当たり]))</f>
        <v>#N/A</v>
      </c>
      <c r="AG33" s="22" t="e">
        <f>IF((AG27="通貨を選択"),NA(),_xlfn.XLOOKUP(AG27,為替レート[通貨],為替レート[100JPY当たり]))</f>
        <v>#N/A</v>
      </c>
      <c r="AH33" s="22" t="e">
        <f>IF((AH27="通貨を選択"),NA(),_xlfn.XLOOKUP(AH27,為替レート[通貨],為替レート[100JPY当たり]))</f>
        <v>#N/A</v>
      </c>
      <c r="AJ33" s="24">
        <f t="shared" si="57"/>
        <v>0</v>
      </c>
      <c r="AK33" s="24">
        <f t="shared" si="58"/>
        <v>0</v>
      </c>
      <c r="AL33" s="24">
        <f t="shared" si="59"/>
        <v>0</v>
      </c>
      <c r="AM33" s="24">
        <f t="shared" si="60"/>
        <v>0</v>
      </c>
      <c r="AN33" s="24">
        <f t="shared" si="61"/>
        <v>0</v>
      </c>
      <c r="AO33" s="24">
        <f t="shared" si="62"/>
        <v>0</v>
      </c>
      <c r="AP33" s="24">
        <f t="shared" si="63"/>
        <v>0</v>
      </c>
    </row>
    <row r="34" spans="1:42" ht="30" customHeight="1" x14ac:dyDescent="0.25">
      <c r="A34" s="11" t="s">
        <v>150</v>
      </c>
      <c r="B34" s="11"/>
      <c r="C34" s="10"/>
      <c r="D34" s="9"/>
      <c r="E34" s="32" t="s">
        <v>7</v>
      </c>
      <c r="F34" s="32" t="s">
        <v>7</v>
      </c>
      <c r="G34" s="32" t="s">
        <v>7</v>
      </c>
      <c r="H34" s="41" t="s">
        <v>73</v>
      </c>
      <c r="I34" s="41" t="s">
        <v>73</v>
      </c>
      <c r="J34" s="41" t="s">
        <v>73</v>
      </c>
      <c r="K34" s="41" t="s">
        <v>73</v>
      </c>
      <c r="L34" s="41" t="s">
        <v>73</v>
      </c>
      <c r="M34" s="41" t="s">
        <v>73</v>
      </c>
      <c r="N34" s="41" t="s">
        <v>73</v>
      </c>
      <c r="O34" s="33" t="s">
        <v>7</v>
      </c>
      <c r="P34" s="34" t="s">
        <v>7</v>
      </c>
      <c r="Q34" s="34" t="s">
        <v>7</v>
      </c>
      <c r="R34" s="34" t="s">
        <v>7</v>
      </c>
      <c r="S34" s="34" t="s">
        <v>7</v>
      </c>
      <c r="T34" s="34" t="s">
        <v>7</v>
      </c>
      <c r="U34" s="34" t="s">
        <v>7</v>
      </c>
      <c r="V34" s="34" t="s">
        <v>7</v>
      </c>
      <c r="W34" s="34" t="s">
        <v>7</v>
      </c>
      <c r="X34" s="34" t="s">
        <v>7</v>
      </c>
      <c r="Y34" s="34" t="s">
        <v>7</v>
      </c>
      <c r="Z34" s="32" t="s">
        <v>7</v>
      </c>
      <c r="AA34" s="93"/>
      <c r="AB34" s="4" t="str">
        <f t="shared" ref="AB34" si="66">H34</f>
        <v>通貨を選択</v>
      </c>
      <c r="AC34" s="4" t="str">
        <f t="shared" ref="AC34" si="67">I34</f>
        <v>通貨を選択</v>
      </c>
      <c r="AD34" s="4" t="str">
        <f t="shared" ref="AD34" si="68">J34</f>
        <v>通貨を選択</v>
      </c>
      <c r="AE34" s="4" t="str">
        <f t="shared" ref="AE34" si="69">K34</f>
        <v>通貨を選択</v>
      </c>
      <c r="AF34" s="4" t="str">
        <f t="shared" ref="AF34" si="70">L34</f>
        <v>通貨を選択</v>
      </c>
      <c r="AG34" s="4" t="str">
        <f t="shared" ref="AG34" si="71">M34</f>
        <v>通貨を選択</v>
      </c>
      <c r="AH34" s="4" t="str">
        <f t="shared" ref="AH34" si="72">N34</f>
        <v>通貨を選択</v>
      </c>
      <c r="AJ34" s="4" t="s">
        <v>7</v>
      </c>
      <c r="AK34" s="4" t="s">
        <v>7</v>
      </c>
      <c r="AL34" s="4" t="s">
        <v>7</v>
      </c>
      <c r="AM34" s="4" t="s">
        <v>7</v>
      </c>
      <c r="AN34" s="4" t="s">
        <v>7</v>
      </c>
      <c r="AO34" s="4" t="s">
        <v>7</v>
      </c>
      <c r="AP34" s="4" t="s">
        <v>7</v>
      </c>
    </row>
    <row r="35" spans="1:42" s="22" customFormat="1" ht="15" customHeight="1" x14ac:dyDescent="0.25">
      <c r="A35" s="19" t="s">
        <v>52</v>
      </c>
      <c r="B35" s="19" t="s">
        <v>150</v>
      </c>
      <c r="C35" s="35"/>
      <c r="D35" s="36"/>
      <c r="E35" s="37"/>
      <c r="F35" s="37"/>
      <c r="G35" s="20" t="str">
        <f t="shared" ref="G35:G40" si="73">IF(OR(E35&lt;&gt;"",F35&lt;&gt;""),E35*12+F35,"")</f>
        <v/>
      </c>
      <c r="H35" s="37"/>
      <c r="I35" s="37"/>
      <c r="J35" s="37"/>
      <c r="K35" s="37"/>
      <c r="L35" s="37"/>
      <c r="M35" s="37"/>
      <c r="N35" s="37"/>
      <c r="O35" s="21">
        <f t="shared" ref="O35:O40" si="74">SUM(AJ35:AP35)*12</f>
        <v>0</v>
      </c>
      <c r="P35" s="37"/>
      <c r="Q35" s="37"/>
      <c r="R35" s="37"/>
      <c r="S35" s="37">
        <v>0</v>
      </c>
      <c r="T35" s="37"/>
      <c r="U35" s="37"/>
      <c r="V35" s="37"/>
      <c r="W35" s="37"/>
      <c r="X35" s="37"/>
      <c r="Y35" s="18">
        <f>SUM(P35:W35)*12+X35</f>
        <v>0</v>
      </c>
      <c r="Z35" s="23">
        <f>O35+Y35</f>
        <v>0</v>
      </c>
      <c r="AA35" s="96"/>
      <c r="AB35" s="22" t="e">
        <f>IF((AB34="通貨を選択"),NA(),_xlfn.XLOOKUP(AB34,為替レート[通貨],為替レート[100JPY当たり]))</f>
        <v>#N/A</v>
      </c>
      <c r="AC35" s="22" t="e">
        <f>IF((AC34="通貨を選択"),NA(),_xlfn.XLOOKUP(AC34,為替レート[通貨],為替レート[100JPY当たり]))</f>
        <v>#N/A</v>
      </c>
      <c r="AD35" s="22" t="e">
        <f>IF((AD34="通貨を選択"),NA(),_xlfn.XLOOKUP(AD34,為替レート[通貨],為替レート[100JPY当たり]))</f>
        <v>#N/A</v>
      </c>
      <c r="AE35" s="22" t="e">
        <f>IF((AE34="通貨を選択"),NA(),_xlfn.XLOOKUP(AE34,為替レート[通貨],為替レート[100JPY当たり]))</f>
        <v>#N/A</v>
      </c>
      <c r="AF35" s="22" t="e">
        <f>IF((AF34="通貨を選択"),NA(),_xlfn.XLOOKUP(AF34,為替レート[通貨],為替レート[100JPY当たり]))</f>
        <v>#N/A</v>
      </c>
      <c r="AG35" s="22" t="e">
        <f>IF((AG34="通貨を選択"),NA(),_xlfn.XLOOKUP(AG34,為替レート[通貨],為替レート[100JPY当たり]))</f>
        <v>#N/A</v>
      </c>
      <c r="AH35" s="22" t="e">
        <f>IF((AH34="通貨を選択"),NA(),_xlfn.XLOOKUP(AH34,為替レート[通貨],為替レート[100JPY当たり]))</f>
        <v>#N/A</v>
      </c>
      <c r="AJ35" s="24">
        <f t="shared" ref="AJ35:AJ40" si="75">IF(H35&lt;&gt;"",H35/AB35*100,0)</f>
        <v>0</v>
      </c>
      <c r="AK35" s="24">
        <f t="shared" ref="AK35:AK40" si="76">IF(I35&lt;&gt;"",I35/AC35*100,0)</f>
        <v>0</v>
      </c>
      <c r="AL35" s="24">
        <f t="shared" ref="AL35:AL40" si="77">IF(J35&lt;&gt;"",J35/AD35*100,0)</f>
        <v>0</v>
      </c>
      <c r="AM35" s="24">
        <f t="shared" ref="AM35:AM40" si="78">IF(K35&lt;&gt;"",K35/AE35*100,0)</f>
        <v>0</v>
      </c>
      <c r="AN35" s="24">
        <f t="shared" ref="AN35:AN40" si="79">IF(L35&lt;&gt;"",L35/AF35*100,0)</f>
        <v>0</v>
      </c>
      <c r="AO35" s="24">
        <f t="shared" ref="AO35:AO40" si="80">IF(M35&lt;&gt;"",M35/AG35*100,0)</f>
        <v>0</v>
      </c>
      <c r="AP35" s="24">
        <f t="shared" ref="AP35:AP40" si="81">IF(N35&lt;&gt;"",N35/AH35*100,0)</f>
        <v>0</v>
      </c>
    </row>
    <row r="36" spans="1:42" s="22" customFormat="1" ht="15" customHeight="1" x14ac:dyDescent="0.25">
      <c r="A36" s="19" t="s">
        <v>53</v>
      </c>
      <c r="B36" s="19" t="s">
        <v>150</v>
      </c>
      <c r="C36" s="35"/>
      <c r="D36" s="36"/>
      <c r="E36" s="37"/>
      <c r="F36" s="37"/>
      <c r="G36" s="20" t="str">
        <f t="shared" si="73"/>
        <v/>
      </c>
      <c r="H36" s="37"/>
      <c r="I36" s="37"/>
      <c r="J36" s="37"/>
      <c r="K36" s="37"/>
      <c r="L36" s="37"/>
      <c r="M36" s="37"/>
      <c r="N36" s="37"/>
      <c r="O36" s="21">
        <f t="shared" si="74"/>
        <v>0</v>
      </c>
      <c r="P36" s="37"/>
      <c r="Q36" s="37"/>
      <c r="R36" s="37"/>
      <c r="S36" s="37">
        <v>0</v>
      </c>
      <c r="T36" s="37"/>
      <c r="U36" s="37"/>
      <c r="V36" s="37"/>
      <c r="W36" s="37"/>
      <c r="X36" s="37"/>
      <c r="Y36" s="18">
        <f t="shared" ref="Y36:Y40" si="82">SUM(P36:W36)*12+X36</f>
        <v>0</v>
      </c>
      <c r="Z36" s="23">
        <f t="shared" ref="Z36:Z40" si="83">O36+Y36</f>
        <v>0</v>
      </c>
      <c r="AA36" s="96"/>
      <c r="AB36" s="22" t="e">
        <f>IF((AB34="通貨を選択"),NA(),_xlfn.XLOOKUP(AB34,為替レート[通貨],為替レート[100JPY当たり]))</f>
        <v>#N/A</v>
      </c>
      <c r="AC36" s="22" t="e">
        <f>IF((AC34="通貨を選択"),NA(),_xlfn.XLOOKUP(AC34,為替レート[通貨],為替レート[100JPY当たり]))</f>
        <v>#N/A</v>
      </c>
      <c r="AD36" s="22" t="e">
        <f>IF((AD34="通貨を選択"),NA(),_xlfn.XLOOKUP(AD34,為替レート[通貨],為替レート[100JPY当たり]))</f>
        <v>#N/A</v>
      </c>
      <c r="AE36" s="22" t="e">
        <f>IF((AE34="通貨を選択"),NA(),_xlfn.XLOOKUP(AE34,為替レート[通貨],為替レート[100JPY当たり]))</f>
        <v>#N/A</v>
      </c>
      <c r="AF36" s="22" t="e">
        <f>IF((AF34="通貨を選択"),NA(),_xlfn.XLOOKUP(AF34,為替レート[通貨],為替レート[100JPY当たり]))</f>
        <v>#N/A</v>
      </c>
      <c r="AG36" s="22" t="e">
        <f>IF((AG34="通貨を選択"),NA(),_xlfn.XLOOKUP(AG34,為替レート[通貨],為替レート[100JPY当たり]))</f>
        <v>#N/A</v>
      </c>
      <c r="AH36" s="22" t="e">
        <f>IF((AH34="通貨を選択"),NA(),_xlfn.XLOOKUP(AH34,為替レート[通貨],為替レート[100JPY当たり]))</f>
        <v>#N/A</v>
      </c>
      <c r="AJ36" s="24">
        <f t="shared" si="75"/>
        <v>0</v>
      </c>
      <c r="AK36" s="24">
        <f t="shared" si="76"/>
        <v>0</v>
      </c>
      <c r="AL36" s="24">
        <f t="shared" si="77"/>
        <v>0</v>
      </c>
      <c r="AM36" s="24">
        <f t="shared" si="78"/>
        <v>0</v>
      </c>
      <c r="AN36" s="24">
        <f t="shared" si="79"/>
        <v>0</v>
      </c>
      <c r="AO36" s="24">
        <f t="shared" si="80"/>
        <v>0</v>
      </c>
      <c r="AP36" s="24">
        <f t="shared" si="81"/>
        <v>0</v>
      </c>
    </row>
    <row r="37" spans="1:42" s="22" customFormat="1" ht="15" customHeight="1" x14ac:dyDescent="0.25">
      <c r="A37" s="19" t="s">
        <v>54</v>
      </c>
      <c r="B37" s="19" t="s">
        <v>150</v>
      </c>
      <c r="C37" s="35"/>
      <c r="D37" s="36"/>
      <c r="E37" s="37"/>
      <c r="F37" s="37"/>
      <c r="G37" s="20" t="str">
        <f t="shared" si="73"/>
        <v/>
      </c>
      <c r="H37" s="37"/>
      <c r="I37" s="37"/>
      <c r="J37" s="37"/>
      <c r="K37" s="37"/>
      <c r="L37" s="37"/>
      <c r="M37" s="37"/>
      <c r="N37" s="37"/>
      <c r="O37" s="21">
        <f t="shared" si="74"/>
        <v>0</v>
      </c>
      <c r="P37" s="37"/>
      <c r="Q37" s="37"/>
      <c r="R37" s="37"/>
      <c r="S37" s="37">
        <v>0</v>
      </c>
      <c r="T37" s="37"/>
      <c r="U37" s="37"/>
      <c r="V37" s="37"/>
      <c r="W37" s="37"/>
      <c r="X37" s="37"/>
      <c r="Y37" s="18">
        <f t="shared" si="82"/>
        <v>0</v>
      </c>
      <c r="Z37" s="23">
        <f t="shared" si="83"/>
        <v>0</v>
      </c>
      <c r="AA37" s="96"/>
      <c r="AB37" s="22" t="e">
        <f>IF((AB34="通貨を選択"),NA(),_xlfn.XLOOKUP(AB34,為替レート[通貨],為替レート[100JPY当たり]))</f>
        <v>#N/A</v>
      </c>
      <c r="AC37" s="22" t="e">
        <f>IF((AC34="通貨を選択"),NA(),_xlfn.XLOOKUP(AC34,為替レート[通貨],為替レート[100JPY当たり]))</f>
        <v>#N/A</v>
      </c>
      <c r="AD37" s="22" t="e">
        <f>IF((AD34="通貨を選択"),NA(),_xlfn.XLOOKUP(AD34,為替レート[通貨],為替レート[100JPY当たり]))</f>
        <v>#N/A</v>
      </c>
      <c r="AE37" s="22" t="e">
        <f>IF((AE34="通貨を選択"),NA(),_xlfn.XLOOKUP(AE34,為替レート[通貨],為替レート[100JPY当たり]))</f>
        <v>#N/A</v>
      </c>
      <c r="AF37" s="22" t="e">
        <f>IF((AF34="通貨を選択"),NA(),_xlfn.XLOOKUP(AF34,為替レート[通貨],為替レート[100JPY当たり]))</f>
        <v>#N/A</v>
      </c>
      <c r="AG37" s="22" t="e">
        <f>IF((AG34="通貨を選択"),NA(),_xlfn.XLOOKUP(AG34,為替レート[通貨],為替レート[100JPY当たり]))</f>
        <v>#N/A</v>
      </c>
      <c r="AH37" s="22" t="e">
        <f>IF((AH34="通貨を選択"),NA(),_xlfn.XLOOKUP(AH34,為替レート[通貨],為替レート[100JPY当たり]))</f>
        <v>#N/A</v>
      </c>
      <c r="AJ37" s="24">
        <f t="shared" si="75"/>
        <v>0</v>
      </c>
      <c r="AK37" s="24">
        <f t="shared" si="76"/>
        <v>0</v>
      </c>
      <c r="AL37" s="24">
        <f t="shared" si="77"/>
        <v>0</v>
      </c>
      <c r="AM37" s="24">
        <f t="shared" si="78"/>
        <v>0</v>
      </c>
      <c r="AN37" s="24">
        <f t="shared" si="79"/>
        <v>0</v>
      </c>
      <c r="AO37" s="24">
        <f t="shared" si="80"/>
        <v>0</v>
      </c>
      <c r="AP37" s="24">
        <f t="shared" si="81"/>
        <v>0</v>
      </c>
    </row>
    <row r="38" spans="1:42" s="22" customFormat="1" ht="15" customHeight="1" x14ac:dyDescent="0.25">
      <c r="A38" s="19" t="s">
        <v>55</v>
      </c>
      <c r="B38" s="19" t="s">
        <v>150</v>
      </c>
      <c r="C38" s="35"/>
      <c r="D38" s="36">
        <v>0</v>
      </c>
      <c r="E38" s="37"/>
      <c r="F38" s="37"/>
      <c r="G38" s="20" t="str">
        <f t="shared" si="73"/>
        <v/>
      </c>
      <c r="H38" s="37"/>
      <c r="I38" s="37"/>
      <c r="J38" s="37"/>
      <c r="K38" s="37"/>
      <c r="L38" s="37"/>
      <c r="M38" s="37"/>
      <c r="N38" s="37"/>
      <c r="O38" s="21">
        <f t="shared" si="74"/>
        <v>0</v>
      </c>
      <c r="P38" s="37"/>
      <c r="Q38" s="37"/>
      <c r="R38" s="37"/>
      <c r="S38" s="37"/>
      <c r="T38" s="37"/>
      <c r="U38" s="37"/>
      <c r="V38" s="37"/>
      <c r="W38" s="37"/>
      <c r="X38" s="37"/>
      <c r="Y38" s="18">
        <f t="shared" si="82"/>
        <v>0</v>
      </c>
      <c r="Z38" s="23">
        <f t="shared" si="83"/>
        <v>0</v>
      </c>
      <c r="AA38" s="96"/>
      <c r="AB38" s="22" t="e">
        <f>IF((AB34="通貨を選択"),NA(),_xlfn.XLOOKUP(AB34,為替レート[通貨],為替レート[100JPY当たり]))</f>
        <v>#N/A</v>
      </c>
      <c r="AC38" s="22" t="e">
        <f>IF((AC34="通貨を選択"),NA(),_xlfn.XLOOKUP(AC34,為替レート[通貨],為替レート[100JPY当たり]))</f>
        <v>#N/A</v>
      </c>
      <c r="AD38" s="22" t="e">
        <f>IF((AD34="通貨を選択"),NA(),_xlfn.XLOOKUP(AD34,為替レート[通貨],為替レート[100JPY当たり]))</f>
        <v>#N/A</v>
      </c>
      <c r="AE38" s="22" t="e">
        <f>IF((AE34="通貨を選択"),NA(),_xlfn.XLOOKUP(AE34,為替レート[通貨],為替レート[100JPY当たり]))</f>
        <v>#N/A</v>
      </c>
      <c r="AF38" s="22" t="e">
        <f>IF((AF34="通貨を選択"),NA(),_xlfn.XLOOKUP(AF34,為替レート[通貨],為替レート[100JPY当たり]))</f>
        <v>#N/A</v>
      </c>
      <c r="AG38" s="22" t="e">
        <f>IF((AG34="通貨を選択"),NA(),_xlfn.XLOOKUP(AG34,為替レート[通貨],為替レート[100JPY当たり]))</f>
        <v>#N/A</v>
      </c>
      <c r="AH38" s="22" t="e">
        <f>IF((AH34="通貨を選択"),NA(),_xlfn.XLOOKUP(AH34,為替レート[通貨],為替レート[100JPY当たり]))</f>
        <v>#N/A</v>
      </c>
      <c r="AJ38" s="24">
        <f t="shared" si="75"/>
        <v>0</v>
      </c>
      <c r="AK38" s="24">
        <f t="shared" si="76"/>
        <v>0</v>
      </c>
      <c r="AL38" s="24">
        <f t="shared" si="77"/>
        <v>0</v>
      </c>
      <c r="AM38" s="24">
        <f t="shared" si="78"/>
        <v>0</v>
      </c>
      <c r="AN38" s="24">
        <f t="shared" si="79"/>
        <v>0</v>
      </c>
      <c r="AO38" s="24">
        <f t="shared" si="80"/>
        <v>0</v>
      </c>
      <c r="AP38" s="24">
        <f t="shared" si="81"/>
        <v>0</v>
      </c>
    </row>
    <row r="39" spans="1:42" s="22" customFormat="1" ht="15" customHeight="1" x14ac:dyDescent="0.25">
      <c r="A39" s="19" t="s">
        <v>56</v>
      </c>
      <c r="B39" s="19" t="s">
        <v>150</v>
      </c>
      <c r="C39" s="35"/>
      <c r="D39" s="36">
        <v>0</v>
      </c>
      <c r="E39" s="37"/>
      <c r="F39" s="37"/>
      <c r="G39" s="20" t="str">
        <f t="shared" si="73"/>
        <v/>
      </c>
      <c r="H39" s="37"/>
      <c r="I39" s="37"/>
      <c r="J39" s="37"/>
      <c r="K39" s="37"/>
      <c r="L39" s="37"/>
      <c r="M39" s="37"/>
      <c r="N39" s="37"/>
      <c r="O39" s="21">
        <f t="shared" si="74"/>
        <v>0</v>
      </c>
      <c r="P39" s="37"/>
      <c r="Q39" s="37"/>
      <c r="R39" s="37"/>
      <c r="S39" s="37"/>
      <c r="T39" s="37"/>
      <c r="U39" s="37"/>
      <c r="V39" s="37"/>
      <c r="W39" s="37"/>
      <c r="X39" s="37"/>
      <c r="Y39" s="18">
        <f t="shared" si="82"/>
        <v>0</v>
      </c>
      <c r="Z39" s="23">
        <f t="shared" si="83"/>
        <v>0</v>
      </c>
      <c r="AA39" s="96"/>
      <c r="AB39" s="22" t="e">
        <f>IF((AB34="通貨を選択"),NA(),_xlfn.XLOOKUP(AB34,為替レート[通貨],為替レート[100JPY当たり]))</f>
        <v>#N/A</v>
      </c>
      <c r="AC39" s="22" t="e">
        <f>IF((AC34="通貨を選択"),NA(),_xlfn.XLOOKUP(AC34,為替レート[通貨],為替レート[100JPY当たり]))</f>
        <v>#N/A</v>
      </c>
      <c r="AD39" s="22" t="e">
        <f>IF((AD34="通貨を選択"),NA(),_xlfn.XLOOKUP(AD34,為替レート[通貨],為替レート[100JPY当たり]))</f>
        <v>#N/A</v>
      </c>
      <c r="AE39" s="22" t="e">
        <f>IF((AE34="通貨を選択"),NA(),_xlfn.XLOOKUP(AE34,為替レート[通貨],為替レート[100JPY当たり]))</f>
        <v>#N/A</v>
      </c>
      <c r="AF39" s="22" t="e">
        <f>IF((AF34="通貨を選択"),NA(),_xlfn.XLOOKUP(AF34,為替レート[通貨],為替レート[100JPY当たり]))</f>
        <v>#N/A</v>
      </c>
      <c r="AG39" s="22" t="e">
        <f>IF((AG34="通貨を選択"),NA(),_xlfn.XLOOKUP(AG34,為替レート[通貨],為替レート[100JPY当たり]))</f>
        <v>#N/A</v>
      </c>
      <c r="AH39" s="22" t="e">
        <f>IF((AH34="通貨を選択"),NA(),_xlfn.XLOOKUP(AH34,為替レート[通貨],為替レート[100JPY当たり]))</f>
        <v>#N/A</v>
      </c>
      <c r="AJ39" s="24">
        <f t="shared" si="75"/>
        <v>0</v>
      </c>
      <c r="AK39" s="24">
        <f t="shared" si="76"/>
        <v>0</v>
      </c>
      <c r="AL39" s="24">
        <f t="shared" si="77"/>
        <v>0</v>
      </c>
      <c r="AM39" s="24">
        <f t="shared" si="78"/>
        <v>0</v>
      </c>
      <c r="AN39" s="24">
        <f t="shared" si="79"/>
        <v>0</v>
      </c>
      <c r="AO39" s="24">
        <f t="shared" si="80"/>
        <v>0</v>
      </c>
      <c r="AP39" s="24">
        <f t="shared" si="81"/>
        <v>0</v>
      </c>
    </row>
    <row r="40" spans="1:42" s="22" customFormat="1" ht="15" customHeight="1" x14ac:dyDescent="0.25">
      <c r="A40" s="25" t="s">
        <v>57</v>
      </c>
      <c r="B40" s="25" t="s">
        <v>150</v>
      </c>
      <c r="C40" s="38"/>
      <c r="D40" s="39">
        <v>0</v>
      </c>
      <c r="E40" s="40"/>
      <c r="F40" s="40"/>
      <c r="G40" s="26" t="str">
        <f t="shared" si="73"/>
        <v/>
      </c>
      <c r="H40" s="40"/>
      <c r="I40" s="40"/>
      <c r="J40" s="40"/>
      <c r="K40" s="40"/>
      <c r="L40" s="40"/>
      <c r="M40" s="40"/>
      <c r="N40" s="40"/>
      <c r="O40" s="27">
        <f t="shared" si="74"/>
        <v>0</v>
      </c>
      <c r="P40" s="40"/>
      <c r="Q40" s="40"/>
      <c r="R40" s="40"/>
      <c r="S40" s="40"/>
      <c r="T40" s="40"/>
      <c r="U40" s="40"/>
      <c r="V40" s="40"/>
      <c r="W40" s="40"/>
      <c r="X40" s="40"/>
      <c r="Y40" s="28">
        <f t="shared" si="82"/>
        <v>0</v>
      </c>
      <c r="Z40" s="29">
        <f t="shared" si="83"/>
        <v>0</v>
      </c>
      <c r="AA40" s="96"/>
      <c r="AB40" s="22" t="e">
        <f>IF((AB34="通貨を選択"),NA(),_xlfn.XLOOKUP(AB34,為替レート[通貨],為替レート[100JPY当たり]))</f>
        <v>#N/A</v>
      </c>
      <c r="AC40" s="22" t="e">
        <f>IF((AC34="通貨を選択"),NA(),_xlfn.XLOOKUP(AC34,為替レート[通貨],為替レート[100JPY当たり]))</f>
        <v>#N/A</v>
      </c>
      <c r="AD40" s="22" t="e">
        <f>IF((AD34="通貨を選択"),NA(),_xlfn.XLOOKUP(AD34,為替レート[通貨],為替レート[100JPY当たり]))</f>
        <v>#N/A</v>
      </c>
      <c r="AE40" s="22" t="e">
        <f>IF((AE34="通貨を選択"),NA(),_xlfn.XLOOKUP(AE34,為替レート[通貨],為替レート[100JPY当たり]))</f>
        <v>#N/A</v>
      </c>
      <c r="AF40" s="22" t="e">
        <f>IF((AF34="通貨を選択"),NA(),_xlfn.XLOOKUP(AF34,為替レート[通貨],為替レート[100JPY当たり]))</f>
        <v>#N/A</v>
      </c>
      <c r="AG40" s="22" t="e">
        <f>IF((AG34="通貨を選択"),NA(),_xlfn.XLOOKUP(AG34,為替レート[通貨],為替レート[100JPY当たり]))</f>
        <v>#N/A</v>
      </c>
      <c r="AH40" s="22" t="e">
        <f>IF((AH34="通貨を選択"),NA(),_xlfn.XLOOKUP(AH34,為替レート[通貨],為替レート[100JPY当たり]))</f>
        <v>#N/A</v>
      </c>
      <c r="AJ40" s="24">
        <f t="shared" si="75"/>
        <v>0</v>
      </c>
      <c r="AK40" s="24">
        <f t="shared" si="76"/>
        <v>0</v>
      </c>
      <c r="AL40" s="24">
        <f t="shared" si="77"/>
        <v>0</v>
      </c>
      <c r="AM40" s="24">
        <f t="shared" si="78"/>
        <v>0</v>
      </c>
      <c r="AN40" s="24">
        <f t="shared" si="79"/>
        <v>0</v>
      </c>
      <c r="AO40" s="24">
        <f t="shared" si="80"/>
        <v>0</v>
      </c>
      <c r="AP40" s="24">
        <f t="shared" si="81"/>
        <v>0</v>
      </c>
    </row>
    <row r="41" spans="1:42" ht="30" customHeight="1" x14ac:dyDescent="0.25">
      <c r="A41" s="11" t="s">
        <v>153</v>
      </c>
      <c r="B41" s="11"/>
      <c r="C41" s="10"/>
      <c r="D41" s="9"/>
      <c r="E41" s="32" t="s">
        <v>7</v>
      </c>
      <c r="F41" s="32" t="s">
        <v>7</v>
      </c>
      <c r="G41" s="32" t="s">
        <v>7</v>
      </c>
      <c r="H41" s="41" t="s">
        <v>73</v>
      </c>
      <c r="I41" s="41" t="s">
        <v>73</v>
      </c>
      <c r="J41" s="41" t="s">
        <v>73</v>
      </c>
      <c r="K41" s="41" t="s">
        <v>73</v>
      </c>
      <c r="L41" s="41" t="s">
        <v>73</v>
      </c>
      <c r="M41" s="41" t="s">
        <v>73</v>
      </c>
      <c r="N41" s="41" t="s">
        <v>73</v>
      </c>
      <c r="O41" s="33" t="s">
        <v>7</v>
      </c>
      <c r="P41" s="34" t="s">
        <v>7</v>
      </c>
      <c r="Q41" s="34" t="s">
        <v>7</v>
      </c>
      <c r="R41" s="34" t="s">
        <v>7</v>
      </c>
      <c r="S41" s="34" t="s">
        <v>7</v>
      </c>
      <c r="T41" s="34" t="s">
        <v>7</v>
      </c>
      <c r="U41" s="34" t="s">
        <v>7</v>
      </c>
      <c r="V41" s="34" t="s">
        <v>7</v>
      </c>
      <c r="W41" s="34" t="s">
        <v>7</v>
      </c>
      <c r="X41" s="34" t="s">
        <v>7</v>
      </c>
      <c r="Y41" s="34" t="s">
        <v>7</v>
      </c>
      <c r="Z41" s="32" t="s">
        <v>7</v>
      </c>
      <c r="AA41" s="93"/>
      <c r="AB41" s="4" t="str">
        <f t="shared" ref="AB41" si="84">H41</f>
        <v>通貨を選択</v>
      </c>
      <c r="AC41" s="4" t="str">
        <f t="shared" ref="AC41" si="85">I41</f>
        <v>通貨を選択</v>
      </c>
      <c r="AD41" s="4" t="str">
        <f t="shared" ref="AD41" si="86">J41</f>
        <v>通貨を選択</v>
      </c>
      <c r="AE41" s="4" t="str">
        <f t="shared" ref="AE41" si="87">K41</f>
        <v>通貨を選択</v>
      </c>
      <c r="AF41" s="4" t="str">
        <f t="shared" ref="AF41" si="88">L41</f>
        <v>通貨を選択</v>
      </c>
      <c r="AG41" s="4" t="str">
        <f t="shared" ref="AG41" si="89">M41</f>
        <v>通貨を選択</v>
      </c>
      <c r="AH41" s="4" t="str">
        <f t="shared" ref="AH41" si="90">N41</f>
        <v>通貨を選択</v>
      </c>
      <c r="AJ41" s="4" t="s">
        <v>7</v>
      </c>
      <c r="AK41" s="4" t="s">
        <v>7</v>
      </c>
      <c r="AL41" s="4" t="s">
        <v>7</v>
      </c>
      <c r="AM41" s="4" t="s">
        <v>7</v>
      </c>
      <c r="AN41" s="4" t="s">
        <v>7</v>
      </c>
      <c r="AO41" s="4" t="s">
        <v>7</v>
      </c>
      <c r="AP41" s="4" t="s">
        <v>7</v>
      </c>
    </row>
    <row r="42" spans="1:42" s="22" customFormat="1" ht="15" customHeight="1" x14ac:dyDescent="0.25">
      <c r="A42" s="19" t="s">
        <v>52</v>
      </c>
      <c r="B42" s="19" t="s">
        <v>243</v>
      </c>
      <c r="C42" s="35"/>
      <c r="D42" s="36"/>
      <c r="E42" s="37"/>
      <c r="F42" s="37"/>
      <c r="G42" s="20" t="str">
        <f t="shared" ref="G42:G47" si="91">IF(OR(E42&lt;&gt;"",F42&lt;&gt;""),E42*12+F42,"")</f>
        <v/>
      </c>
      <c r="H42" s="37"/>
      <c r="I42" s="37"/>
      <c r="J42" s="37"/>
      <c r="K42" s="37"/>
      <c r="L42" s="37"/>
      <c r="M42" s="37"/>
      <c r="N42" s="37"/>
      <c r="O42" s="21">
        <f t="shared" ref="O42:O47" si="92">SUM(AJ42:AP42)*12</f>
        <v>0</v>
      </c>
      <c r="P42" s="37"/>
      <c r="Q42" s="37"/>
      <c r="R42" s="37"/>
      <c r="S42" s="37">
        <v>0</v>
      </c>
      <c r="T42" s="37"/>
      <c r="U42" s="37"/>
      <c r="V42" s="37"/>
      <c r="W42" s="37"/>
      <c r="X42" s="37"/>
      <c r="Y42" s="18">
        <f>SUM(P42:W42)*12+X42</f>
        <v>0</v>
      </c>
      <c r="Z42" s="23">
        <f>O42+Y42</f>
        <v>0</v>
      </c>
      <c r="AA42" s="96"/>
      <c r="AB42" s="22" t="e">
        <f>IF((AB41="通貨を選択"),NA(),_xlfn.XLOOKUP(AB41,為替レート[通貨],為替レート[100JPY当たり]))</f>
        <v>#N/A</v>
      </c>
      <c r="AC42" s="22" t="e">
        <f>IF((AC41="通貨を選択"),NA(),_xlfn.XLOOKUP(AC41,為替レート[通貨],為替レート[100JPY当たり]))</f>
        <v>#N/A</v>
      </c>
      <c r="AD42" s="22" t="e">
        <f>IF((AD41="通貨を選択"),NA(),_xlfn.XLOOKUP(AD41,為替レート[通貨],為替レート[100JPY当たり]))</f>
        <v>#N/A</v>
      </c>
      <c r="AE42" s="22" t="e">
        <f>IF((AE41="通貨を選択"),NA(),_xlfn.XLOOKUP(AE41,為替レート[通貨],為替レート[100JPY当たり]))</f>
        <v>#N/A</v>
      </c>
      <c r="AF42" s="22" t="e">
        <f>IF((AF41="通貨を選択"),NA(),_xlfn.XLOOKUP(AF41,為替レート[通貨],為替レート[100JPY当たり]))</f>
        <v>#N/A</v>
      </c>
      <c r="AG42" s="22" t="e">
        <f>IF((AG41="通貨を選択"),NA(),_xlfn.XLOOKUP(AG41,為替レート[通貨],為替レート[100JPY当たり]))</f>
        <v>#N/A</v>
      </c>
      <c r="AH42" s="22" t="e">
        <f>IF((AH41="通貨を選択"),NA(),_xlfn.XLOOKUP(AH41,為替レート[通貨],為替レート[100JPY当たり]))</f>
        <v>#N/A</v>
      </c>
      <c r="AJ42" s="24">
        <f t="shared" ref="AJ42:AJ47" si="93">IF(H42&lt;&gt;"",H42/AB42*100,0)</f>
        <v>0</v>
      </c>
      <c r="AK42" s="24">
        <f t="shared" ref="AK42:AK47" si="94">IF(I42&lt;&gt;"",I42/AC42*100,0)</f>
        <v>0</v>
      </c>
      <c r="AL42" s="24">
        <f t="shared" ref="AL42:AL47" si="95">IF(J42&lt;&gt;"",J42/AD42*100,0)</f>
        <v>0</v>
      </c>
      <c r="AM42" s="24">
        <f t="shared" ref="AM42:AM47" si="96">IF(K42&lt;&gt;"",K42/AE42*100,0)</f>
        <v>0</v>
      </c>
      <c r="AN42" s="24">
        <f t="shared" ref="AN42:AN47" si="97">IF(L42&lt;&gt;"",L42/AF42*100,0)</f>
        <v>0</v>
      </c>
      <c r="AO42" s="24">
        <f t="shared" ref="AO42:AO47" si="98">IF(M42&lt;&gt;"",M42/AG42*100,0)</f>
        <v>0</v>
      </c>
      <c r="AP42" s="24">
        <f t="shared" ref="AP42:AP47" si="99">IF(N42&lt;&gt;"",N42/AH42*100,0)</f>
        <v>0</v>
      </c>
    </row>
    <row r="43" spans="1:42" s="22" customFormat="1" ht="15" customHeight="1" x14ac:dyDescent="0.25">
      <c r="A43" s="19" t="s">
        <v>53</v>
      </c>
      <c r="B43" s="19" t="s">
        <v>243</v>
      </c>
      <c r="C43" s="35"/>
      <c r="D43" s="36"/>
      <c r="E43" s="37"/>
      <c r="F43" s="37"/>
      <c r="G43" s="20" t="str">
        <f t="shared" si="91"/>
        <v/>
      </c>
      <c r="H43" s="37"/>
      <c r="I43" s="37"/>
      <c r="J43" s="37"/>
      <c r="K43" s="37"/>
      <c r="L43" s="37"/>
      <c r="M43" s="37"/>
      <c r="N43" s="37"/>
      <c r="O43" s="21">
        <f t="shared" si="92"/>
        <v>0</v>
      </c>
      <c r="P43" s="37"/>
      <c r="Q43" s="37"/>
      <c r="R43" s="37"/>
      <c r="S43" s="37">
        <v>0</v>
      </c>
      <c r="T43" s="37"/>
      <c r="U43" s="37"/>
      <c r="V43" s="37"/>
      <c r="W43" s="37"/>
      <c r="X43" s="37"/>
      <c r="Y43" s="18">
        <f t="shared" ref="Y43:Y47" si="100">SUM(P43:W43)*12+X43</f>
        <v>0</v>
      </c>
      <c r="Z43" s="23">
        <f t="shared" ref="Z43:Z47" si="101">O43+Y43</f>
        <v>0</v>
      </c>
      <c r="AA43" s="96"/>
      <c r="AB43" s="22" t="e">
        <f>IF((AB41="通貨を選択"),NA(),_xlfn.XLOOKUP(AB41,為替レート[通貨],為替レート[100JPY当たり]))</f>
        <v>#N/A</v>
      </c>
      <c r="AC43" s="22" t="e">
        <f>IF((AC41="通貨を選択"),NA(),_xlfn.XLOOKUP(AC41,為替レート[通貨],為替レート[100JPY当たり]))</f>
        <v>#N/A</v>
      </c>
      <c r="AD43" s="22" t="e">
        <f>IF((AD41="通貨を選択"),NA(),_xlfn.XLOOKUP(AD41,為替レート[通貨],為替レート[100JPY当たり]))</f>
        <v>#N/A</v>
      </c>
      <c r="AE43" s="22" t="e">
        <f>IF((AE41="通貨を選択"),NA(),_xlfn.XLOOKUP(AE41,為替レート[通貨],為替レート[100JPY当たり]))</f>
        <v>#N/A</v>
      </c>
      <c r="AF43" s="22" t="e">
        <f>IF((AF41="通貨を選択"),NA(),_xlfn.XLOOKUP(AF41,為替レート[通貨],為替レート[100JPY当たり]))</f>
        <v>#N/A</v>
      </c>
      <c r="AG43" s="22" t="e">
        <f>IF((AG41="通貨を選択"),NA(),_xlfn.XLOOKUP(AG41,為替レート[通貨],為替レート[100JPY当たり]))</f>
        <v>#N/A</v>
      </c>
      <c r="AH43" s="22" t="e">
        <f>IF((AH41="通貨を選択"),NA(),_xlfn.XLOOKUP(AH41,為替レート[通貨],為替レート[100JPY当たり]))</f>
        <v>#N/A</v>
      </c>
      <c r="AJ43" s="24">
        <f t="shared" si="93"/>
        <v>0</v>
      </c>
      <c r="AK43" s="24">
        <f t="shared" si="94"/>
        <v>0</v>
      </c>
      <c r="AL43" s="24">
        <f t="shared" si="95"/>
        <v>0</v>
      </c>
      <c r="AM43" s="24">
        <f t="shared" si="96"/>
        <v>0</v>
      </c>
      <c r="AN43" s="24">
        <f t="shared" si="97"/>
        <v>0</v>
      </c>
      <c r="AO43" s="24">
        <f t="shared" si="98"/>
        <v>0</v>
      </c>
      <c r="AP43" s="24">
        <f t="shared" si="99"/>
        <v>0</v>
      </c>
    </row>
    <row r="44" spans="1:42" s="22" customFormat="1" ht="15" customHeight="1" x14ac:dyDescent="0.25">
      <c r="A44" s="19" t="s">
        <v>54</v>
      </c>
      <c r="B44" s="19" t="s">
        <v>243</v>
      </c>
      <c r="C44" s="35"/>
      <c r="D44" s="36"/>
      <c r="E44" s="37"/>
      <c r="F44" s="37"/>
      <c r="G44" s="20" t="str">
        <f t="shared" si="91"/>
        <v/>
      </c>
      <c r="H44" s="37"/>
      <c r="I44" s="37"/>
      <c r="J44" s="37"/>
      <c r="K44" s="37"/>
      <c r="L44" s="37"/>
      <c r="M44" s="37"/>
      <c r="N44" s="37"/>
      <c r="O44" s="21">
        <f t="shared" si="92"/>
        <v>0</v>
      </c>
      <c r="P44" s="37"/>
      <c r="Q44" s="37"/>
      <c r="R44" s="37"/>
      <c r="S44" s="37">
        <v>0</v>
      </c>
      <c r="T44" s="37"/>
      <c r="U44" s="37"/>
      <c r="V44" s="37"/>
      <c r="W44" s="37"/>
      <c r="X44" s="37"/>
      <c r="Y44" s="18">
        <f t="shared" si="100"/>
        <v>0</v>
      </c>
      <c r="Z44" s="23">
        <f t="shared" si="101"/>
        <v>0</v>
      </c>
      <c r="AA44" s="96"/>
      <c r="AB44" s="22" t="e">
        <f>IF((AB41="通貨を選択"),NA(),_xlfn.XLOOKUP(AB41,為替レート[通貨],為替レート[100JPY当たり]))</f>
        <v>#N/A</v>
      </c>
      <c r="AC44" s="22" t="e">
        <f>IF((AC41="通貨を選択"),NA(),_xlfn.XLOOKUP(AC41,為替レート[通貨],為替レート[100JPY当たり]))</f>
        <v>#N/A</v>
      </c>
      <c r="AD44" s="22" t="e">
        <f>IF((AD41="通貨を選択"),NA(),_xlfn.XLOOKUP(AD41,為替レート[通貨],為替レート[100JPY当たり]))</f>
        <v>#N/A</v>
      </c>
      <c r="AE44" s="22" t="e">
        <f>IF((AE41="通貨を選択"),NA(),_xlfn.XLOOKUP(AE41,為替レート[通貨],為替レート[100JPY当たり]))</f>
        <v>#N/A</v>
      </c>
      <c r="AF44" s="22" t="e">
        <f>IF((AF41="通貨を選択"),NA(),_xlfn.XLOOKUP(AF41,為替レート[通貨],為替レート[100JPY当たり]))</f>
        <v>#N/A</v>
      </c>
      <c r="AG44" s="22" t="e">
        <f>IF((AG41="通貨を選択"),NA(),_xlfn.XLOOKUP(AG41,為替レート[通貨],為替レート[100JPY当たり]))</f>
        <v>#N/A</v>
      </c>
      <c r="AH44" s="22" t="e">
        <f>IF((AH41="通貨を選択"),NA(),_xlfn.XLOOKUP(AH41,為替レート[通貨],為替レート[100JPY当たり]))</f>
        <v>#N/A</v>
      </c>
      <c r="AJ44" s="24">
        <f t="shared" si="93"/>
        <v>0</v>
      </c>
      <c r="AK44" s="24">
        <f t="shared" si="94"/>
        <v>0</v>
      </c>
      <c r="AL44" s="24">
        <f t="shared" si="95"/>
        <v>0</v>
      </c>
      <c r="AM44" s="24">
        <f t="shared" si="96"/>
        <v>0</v>
      </c>
      <c r="AN44" s="24">
        <f t="shared" si="97"/>
        <v>0</v>
      </c>
      <c r="AO44" s="24">
        <f t="shared" si="98"/>
        <v>0</v>
      </c>
      <c r="AP44" s="24">
        <f t="shared" si="99"/>
        <v>0</v>
      </c>
    </row>
    <row r="45" spans="1:42" s="22" customFormat="1" ht="15" customHeight="1" x14ac:dyDescent="0.25">
      <c r="A45" s="19" t="s">
        <v>55</v>
      </c>
      <c r="B45" s="19" t="s">
        <v>243</v>
      </c>
      <c r="C45" s="35"/>
      <c r="D45" s="36">
        <v>0</v>
      </c>
      <c r="E45" s="37"/>
      <c r="F45" s="37"/>
      <c r="G45" s="20" t="str">
        <f t="shared" si="91"/>
        <v/>
      </c>
      <c r="H45" s="37"/>
      <c r="I45" s="37"/>
      <c r="J45" s="37"/>
      <c r="K45" s="37"/>
      <c r="L45" s="37"/>
      <c r="M45" s="37"/>
      <c r="N45" s="37"/>
      <c r="O45" s="21">
        <f t="shared" si="92"/>
        <v>0</v>
      </c>
      <c r="P45" s="37"/>
      <c r="Q45" s="37"/>
      <c r="R45" s="37"/>
      <c r="S45" s="37"/>
      <c r="T45" s="37"/>
      <c r="U45" s="37"/>
      <c r="V45" s="37"/>
      <c r="W45" s="37"/>
      <c r="X45" s="37"/>
      <c r="Y45" s="18">
        <f t="shared" si="100"/>
        <v>0</v>
      </c>
      <c r="Z45" s="23">
        <f t="shared" si="101"/>
        <v>0</v>
      </c>
      <c r="AA45" s="96"/>
      <c r="AB45" s="22" t="e">
        <f>IF((AB41="通貨を選択"),NA(),_xlfn.XLOOKUP(AB41,為替レート[通貨],為替レート[100JPY当たり]))</f>
        <v>#N/A</v>
      </c>
      <c r="AC45" s="22" t="e">
        <f>IF((AC41="通貨を選択"),NA(),_xlfn.XLOOKUP(AC41,為替レート[通貨],為替レート[100JPY当たり]))</f>
        <v>#N/A</v>
      </c>
      <c r="AD45" s="22" t="e">
        <f>IF((AD41="通貨を選択"),NA(),_xlfn.XLOOKUP(AD41,為替レート[通貨],為替レート[100JPY当たり]))</f>
        <v>#N/A</v>
      </c>
      <c r="AE45" s="22" t="e">
        <f>IF((AE41="通貨を選択"),NA(),_xlfn.XLOOKUP(AE41,為替レート[通貨],為替レート[100JPY当たり]))</f>
        <v>#N/A</v>
      </c>
      <c r="AF45" s="22" t="e">
        <f>IF((AF41="通貨を選択"),NA(),_xlfn.XLOOKUP(AF41,為替レート[通貨],為替レート[100JPY当たり]))</f>
        <v>#N/A</v>
      </c>
      <c r="AG45" s="22" t="e">
        <f>IF((AG41="通貨を選択"),NA(),_xlfn.XLOOKUP(AG41,為替レート[通貨],為替レート[100JPY当たり]))</f>
        <v>#N/A</v>
      </c>
      <c r="AH45" s="22" t="e">
        <f>IF((AH41="通貨を選択"),NA(),_xlfn.XLOOKUP(AH41,為替レート[通貨],為替レート[100JPY当たり]))</f>
        <v>#N/A</v>
      </c>
      <c r="AJ45" s="24">
        <f t="shared" si="93"/>
        <v>0</v>
      </c>
      <c r="AK45" s="24">
        <f t="shared" si="94"/>
        <v>0</v>
      </c>
      <c r="AL45" s="24">
        <f t="shared" si="95"/>
        <v>0</v>
      </c>
      <c r="AM45" s="24">
        <f t="shared" si="96"/>
        <v>0</v>
      </c>
      <c r="AN45" s="24">
        <f t="shared" si="97"/>
        <v>0</v>
      </c>
      <c r="AO45" s="24">
        <f t="shared" si="98"/>
        <v>0</v>
      </c>
      <c r="AP45" s="24">
        <f t="shared" si="99"/>
        <v>0</v>
      </c>
    </row>
    <row r="46" spans="1:42" s="22" customFormat="1" ht="15" customHeight="1" x14ac:dyDescent="0.25">
      <c r="A46" s="19" t="s">
        <v>56</v>
      </c>
      <c r="B46" s="19" t="s">
        <v>243</v>
      </c>
      <c r="C46" s="35"/>
      <c r="D46" s="36">
        <v>0</v>
      </c>
      <c r="E46" s="37"/>
      <c r="F46" s="37"/>
      <c r="G46" s="20" t="str">
        <f t="shared" si="91"/>
        <v/>
      </c>
      <c r="H46" s="37"/>
      <c r="I46" s="37"/>
      <c r="J46" s="37"/>
      <c r="K46" s="37"/>
      <c r="L46" s="37"/>
      <c r="M46" s="37"/>
      <c r="N46" s="37"/>
      <c r="O46" s="21">
        <f t="shared" si="92"/>
        <v>0</v>
      </c>
      <c r="P46" s="37"/>
      <c r="Q46" s="37"/>
      <c r="R46" s="37"/>
      <c r="S46" s="37"/>
      <c r="T46" s="37"/>
      <c r="U46" s="37"/>
      <c r="V46" s="37"/>
      <c r="W46" s="37"/>
      <c r="X46" s="37"/>
      <c r="Y46" s="18">
        <f t="shared" si="100"/>
        <v>0</v>
      </c>
      <c r="Z46" s="23">
        <f t="shared" si="101"/>
        <v>0</v>
      </c>
      <c r="AA46" s="96"/>
      <c r="AB46" s="22" t="e">
        <f>IF((AB41="通貨を選択"),NA(),_xlfn.XLOOKUP(AB41,為替レート[通貨],為替レート[100JPY当たり]))</f>
        <v>#N/A</v>
      </c>
      <c r="AC46" s="22" t="e">
        <f>IF((AC41="通貨を選択"),NA(),_xlfn.XLOOKUP(AC41,為替レート[通貨],為替レート[100JPY当たり]))</f>
        <v>#N/A</v>
      </c>
      <c r="AD46" s="22" t="e">
        <f>IF((AD41="通貨を選択"),NA(),_xlfn.XLOOKUP(AD41,為替レート[通貨],為替レート[100JPY当たり]))</f>
        <v>#N/A</v>
      </c>
      <c r="AE46" s="22" t="e">
        <f>IF((AE41="通貨を選択"),NA(),_xlfn.XLOOKUP(AE41,為替レート[通貨],為替レート[100JPY当たり]))</f>
        <v>#N/A</v>
      </c>
      <c r="AF46" s="22" t="e">
        <f>IF((AF41="通貨を選択"),NA(),_xlfn.XLOOKUP(AF41,為替レート[通貨],為替レート[100JPY当たり]))</f>
        <v>#N/A</v>
      </c>
      <c r="AG46" s="22" t="e">
        <f>IF((AG41="通貨を選択"),NA(),_xlfn.XLOOKUP(AG41,為替レート[通貨],為替レート[100JPY当たり]))</f>
        <v>#N/A</v>
      </c>
      <c r="AH46" s="22" t="e">
        <f>IF((AH41="通貨を選択"),NA(),_xlfn.XLOOKUP(AH41,為替レート[通貨],為替レート[100JPY当たり]))</f>
        <v>#N/A</v>
      </c>
      <c r="AJ46" s="24">
        <f t="shared" si="93"/>
        <v>0</v>
      </c>
      <c r="AK46" s="24">
        <f t="shared" si="94"/>
        <v>0</v>
      </c>
      <c r="AL46" s="24">
        <f t="shared" si="95"/>
        <v>0</v>
      </c>
      <c r="AM46" s="24">
        <f t="shared" si="96"/>
        <v>0</v>
      </c>
      <c r="AN46" s="24">
        <f t="shared" si="97"/>
        <v>0</v>
      </c>
      <c r="AO46" s="24">
        <f t="shared" si="98"/>
        <v>0</v>
      </c>
      <c r="AP46" s="24">
        <f t="shared" si="99"/>
        <v>0</v>
      </c>
    </row>
    <row r="47" spans="1:42" s="22" customFormat="1" ht="15" customHeight="1" x14ac:dyDescent="0.25">
      <c r="A47" s="25" t="s">
        <v>57</v>
      </c>
      <c r="B47" s="25" t="s">
        <v>243</v>
      </c>
      <c r="C47" s="38"/>
      <c r="D47" s="39">
        <v>0</v>
      </c>
      <c r="E47" s="40"/>
      <c r="F47" s="40"/>
      <c r="G47" s="26" t="str">
        <f t="shared" si="91"/>
        <v/>
      </c>
      <c r="H47" s="40"/>
      <c r="I47" s="40"/>
      <c r="J47" s="40"/>
      <c r="K47" s="40"/>
      <c r="L47" s="40"/>
      <c r="M47" s="40"/>
      <c r="N47" s="40"/>
      <c r="O47" s="27">
        <f t="shared" si="92"/>
        <v>0</v>
      </c>
      <c r="P47" s="40"/>
      <c r="Q47" s="40"/>
      <c r="R47" s="40"/>
      <c r="S47" s="40"/>
      <c r="T47" s="40"/>
      <c r="U47" s="40"/>
      <c r="V47" s="40"/>
      <c r="W47" s="40"/>
      <c r="X47" s="40"/>
      <c r="Y47" s="28">
        <f t="shared" si="100"/>
        <v>0</v>
      </c>
      <c r="Z47" s="29">
        <f t="shared" si="101"/>
        <v>0</v>
      </c>
      <c r="AA47" s="96"/>
      <c r="AB47" s="22" t="e">
        <f>IF((AB41="通貨を選択"),NA(),_xlfn.XLOOKUP(AB41,為替レート[通貨],為替レート[100JPY当たり]))</f>
        <v>#N/A</v>
      </c>
      <c r="AC47" s="22" t="e">
        <f>IF((AC41="通貨を選択"),NA(),_xlfn.XLOOKUP(AC41,為替レート[通貨],為替レート[100JPY当たり]))</f>
        <v>#N/A</v>
      </c>
      <c r="AD47" s="22" t="e">
        <f>IF((AD41="通貨を選択"),NA(),_xlfn.XLOOKUP(AD41,為替レート[通貨],為替レート[100JPY当たり]))</f>
        <v>#N/A</v>
      </c>
      <c r="AE47" s="22" t="e">
        <f>IF((AE41="通貨を選択"),NA(),_xlfn.XLOOKUP(AE41,為替レート[通貨],為替レート[100JPY当たり]))</f>
        <v>#N/A</v>
      </c>
      <c r="AF47" s="22" t="e">
        <f>IF((AF41="通貨を選択"),NA(),_xlfn.XLOOKUP(AF41,為替レート[通貨],為替レート[100JPY当たり]))</f>
        <v>#N/A</v>
      </c>
      <c r="AG47" s="22" t="e">
        <f>IF((AG41="通貨を選択"),NA(),_xlfn.XLOOKUP(AG41,為替レート[通貨],為替レート[100JPY当たり]))</f>
        <v>#N/A</v>
      </c>
      <c r="AH47" s="22" t="e">
        <f>IF((AH41="通貨を選択"),NA(),_xlfn.XLOOKUP(AH41,為替レート[通貨],為替レート[100JPY当たり]))</f>
        <v>#N/A</v>
      </c>
      <c r="AJ47" s="24">
        <f t="shared" si="93"/>
        <v>0</v>
      </c>
      <c r="AK47" s="24">
        <f t="shared" si="94"/>
        <v>0</v>
      </c>
      <c r="AL47" s="24">
        <f t="shared" si="95"/>
        <v>0</v>
      </c>
      <c r="AM47" s="24">
        <f t="shared" si="96"/>
        <v>0</v>
      </c>
      <c r="AN47" s="24">
        <f t="shared" si="97"/>
        <v>0</v>
      </c>
      <c r="AO47" s="24">
        <f t="shared" si="98"/>
        <v>0</v>
      </c>
      <c r="AP47" s="24">
        <f t="shared" si="99"/>
        <v>0</v>
      </c>
    </row>
    <row r="48" spans="1:42" ht="30" customHeight="1" x14ac:dyDescent="0.25">
      <c r="A48" s="11" t="s">
        <v>155</v>
      </c>
      <c r="B48" s="11"/>
      <c r="C48" s="10"/>
      <c r="D48" s="9"/>
      <c r="E48" s="32" t="s">
        <v>7</v>
      </c>
      <c r="F48" s="32" t="s">
        <v>7</v>
      </c>
      <c r="G48" s="32" t="s">
        <v>7</v>
      </c>
      <c r="H48" s="41" t="s">
        <v>73</v>
      </c>
      <c r="I48" s="41" t="s">
        <v>73</v>
      </c>
      <c r="J48" s="41" t="s">
        <v>73</v>
      </c>
      <c r="K48" s="41" t="s">
        <v>73</v>
      </c>
      <c r="L48" s="41" t="s">
        <v>73</v>
      </c>
      <c r="M48" s="41" t="s">
        <v>73</v>
      </c>
      <c r="N48" s="41" t="s">
        <v>73</v>
      </c>
      <c r="O48" s="33" t="s">
        <v>7</v>
      </c>
      <c r="P48" s="34" t="s">
        <v>7</v>
      </c>
      <c r="Q48" s="34" t="s">
        <v>7</v>
      </c>
      <c r="R48" s="34" t="s">
        <v>7</v>
      </c>
      <c r="S48" s="34" t="s">
        <v>7</v>
      </c>
      <c r="T48" s="34" t="s">
        <v>7</v>
      </c>
      <c r="U48" s="34" t="s">
        <v>7</v>
      </c>
      <c r="V48" s="34" t="s">
        <v>7</v>
      </c>
      <c r="W48" s="34" t="s">
        <v>7</v>
      </c>
      <c r="X48" s="34" t="s">
        <v>7</v>
      </c>
      <c r="Y48" s="34" t="s">
        <v>7</v>
      </c>
      <c r="Z48" s="32" t="s">
        <v>7</v>
      </c>
      <c r="AA48" s="93"/>
      <c r="AB48" s="4" t="str">
        <f t="shared" ref="AB48" si="102">H48</f>
        <v>通貨を選択</v>
      </c>
      <c r="AC48" s="4" t="str">
        <f t="shared" ref="AC48" si="103">I48</f>
        <v>通貨を選択</v>
      </c>
      <c r="AD48" s="4" t="str">
        <f t="shared" ref="AD48" si="104">J48</f>
        <v>通貨を選択</v>
      </c>
      <c r="AE48" s="4" t="str">
        <f t="shared" ref="AE48" si="105">K48</f>
        <v>通貨を選択</v>
      </c>
      <c r="AF48" s="4" t="str">
        <f t="shared" ref="AF48" si="106">L48</f>
        <v>通貨を選択</v>
      </c>
      <c r="AG48" s="4" t="str">
        <f t="shared" ref="AG48" si="107">M48</f>
        <v>通貨を選択</v>
      </c>
      <c r="AH48" s="4" t="str">
        <f t="shared" ref="AH48" si="108">N48</f>
        <v>通貨を選択</v>
      </c>
      <c r="AJ48" s="4" t="s">
        <v>7</v>
      </c>
      <c r="AK48" s="4" t="s">
        <v>7</v>
      </c>
      <c r="AL48" s="4" t="s">
        <v>7</v>
      </c>
      <c r="AM48" s="4" t="s">
        <v>7</v>
      </c>
      <c r="AN48" s="4" t="s">
        <v>7</v>
      </c>
      <c r="AO48" s="4" t="s">
        <v>7</v>
      </c>
      <c r="AP48" s="4" t="s">
        <v>7</v>
      </c>
    </row>
    <row r="49" spans="1:42" s="22" customFormat="1" ht="15" customHeight="1" x14ac:dyDescent="0.25">
      <c r="A49" s="19" t="s">
        <v>52</v>
      </c>
      <c r="B49" s="19" t="s">
        <v>244</v>
      </c>
      <c r="C49" s="35"/>
      <c r="D49" s="36"/>
      <c r="E49" s="37"/>
      <c r="F49" s="37"/>
      <c r="G49" s="20" t="str">
        <f t="shared" ref="G49:G54" si="109">IF(OR(E49&lt;&gt;"",F49&lt;&gt;""),E49*12+F49,"")</f>
        <v/>
      </c>
      <c r="H49" s="37"/>
      <c r="I49" s="37"/>
      <c r="J49" s="37"/>
      <c r="K49" s="37"/>
      <c r="L49" s="37"/>
      <c r="M49" s="37"/>
      <c r="N49" s="37"/>
      <c r="O49" s="21">
        <f t="shared" ref="O49:O54" si="110">SUM(AJ49:AP49)*12</f>
        <v>0</v>
      </c>
      <c r="P49" s="37"/>
      <c r="Q49" s="37"/>
      <c r="R49" s="37"/>
      <c r="S49" s="37">
        <v>0</v>
      </c>
      <c r="T49" s="37"/>
      <c r="U49" s="37"/>
      <c r="V49" s="37"/>
      <c r="W49" s="37"/>
      <c r="X49" s="37"/>
      <c r="Y49" s="18">
        <f>SUM(P49:W49)*12+X49</f>
        <v>0</v>
      </c>
      <c r="Z49" s="23">
        <f>O49+Y49</f>
        <v>0</v>
      </c>
      <c r="AA49" s="96"/>
      <c r="AB49" s="22" t="e">
        <f>IF((AB48="通貨を選択"),NA(),_xlfn.XLOOKUP(AB48,為替レート[通貨],為替レート[100JPY当たり]))</f>
        <v>#N/A</v>
      </c>
      <c r="AC49" s="22" t="e">
        <f>IF((AC48="通貨を選択"),NA(),_xlfn.XLOOKUP(AC48,為替レート[通貨],為替レート[100JPY当たり]))</f>
        <v>#N/A</v>
      </c>
      <c r="AD49" s="22" t="e">
        <f>IF((AD48="通貨を選択"),NA(),_xlfn.XLOOKUP(AD48,為替レート[通貨],為替レート[100JPY当たり]))</f>
        <v>#N/A</v>
      </c>
      <c r="AE49" s="22" t="e">
        <f>IF((AE48="通貨を選択"),NA(),_xlfn.XLOOKUP(AE48,為替レート[通貨],為替レート[100JPY当たり]))</f>
        <v>#N/A</v>
      </c>
      <c r="AF49" s="22" t="e">
        <f>IF((AF48="通貨を選択"),NA(),_xlfn.XLOOKUP(AF48,為替レート[通貨],為替レート[100JPY当たり]))</f>
        <v>#N/A</v>
      </c>
      <c r="AG49" s="22" t="e">
        <f>IF((AG48="通貨を選択"),NA(),_xlfn.XLOOKUP(AG48,為替レート[通貨],為替レート[100JPY当たり]))</f>
        <v>#N/A</v>
      </c>
      <c r="AH49" s="22" t="e">
        <f>IF((AH48="通貨を選択"),NA(),_xlfn.XLOOKUP(AH48,為替レート[通貨],為替レート[100JPY当たり]))</f>
        <v>#N/A</v>
      </c>
      <c r="AJ49" s="24">
        <f t="shared" ref="AJ49:AJ54" si="111">IF(H49&lt;&gt;"",H49/AB49*100,0)</f>
        <v>0</v>
      </c>
      <c r="AK49" s="24">
        <f t="shared" ref="AK49:AK54" si="112">IF(I49&lt;&gt;"",I49/AC49*100,0)</f>
        <v>0</v>
      </c>
      <c r="AL49" s="24">
        <f t="shared" ref="AL49:AL54" si="113">IF(J49&lt;&gt;"",J49/AD49*100,0)</f>
        <v>0</v>
      </c>
      <c r="AM49" s="24">
        <f t="shared" ref="AM49:AM54" si="114">IF(K49&lt;&gt;"",K49/AE49*100,0)</f>
        <v>0</v>
      </c>
      <c r="AN49" s="24">
        <f t="shared" ref="AN49:AN54" si="115">IF(L49&lt;&gt;"",L49/AF49*100,0)</f>
        <v>0</v>
      </c>
      <c r="AO49" s="24">
        <f t="shared" ref="AO49:AO54" si="116">IF(M49&lt;&gt;"",M49/AG49*100,0)</f>
        <v>0</v>
      </c>
      <c r="AP49" s="24">
        <f t="shared" ref="AP49:AP54" si="117">IF(N49&lt;&gt;"",N49/AH49*100,0)</f>
        <v>0</v>
      </c>
    </row>
    <row r="50" spans="1:42" s="22" customFormat="1" ht="15" customHeight="1" x14ac:dyDescent="0.25">
      <c r="A50" s="19" t="s">
        <v>53</v>
      </c>
      <c r="B50" s="19" t="s">
        <v>244</v>
      </c>
      <c r="C50" s="35"/>
      <c r="D50" s="36"/>
      <c r="E50" s="37"/>
      <c r="F50" s="37"/>
      <c r="G50" s="20" t="str">
        <f t="shared" si="109"/>
        <v/>
      </c>
      <c r="H50" s="37"/>
      <c r="I50" s="37"/>
      <c r="J50" s="37"/>
      <c r="K50" s="37"/>
      <c r="L50" s="37"/>
      <c r="M50" s="37"/>
      <c r="N50" s="37"/>
      <c r="O50" s="21">
        <f t="shared" si="110"/>
        <v>0</v>
      </c>
      <c r="P50" s="37"/>
      <c r="Q50" s="37"/>
      <c r="R50" s="37"/>
      <c r="S50" s="37">
        <v>0</v>
      </c>
      <c r="T50" s="37"/>
      <c r="U50" s="37"/>
      <c r="V50" s="37"/>
      <c r="W50" s="37"/>
      <c r="X50" s="37"/>
      <c r="Y50" s="18">
        <f t="shared" ref="Y50:Y54" si="118">SUM(P50:W50)*12+X50</f>
        <v>0</v>
      </c>
      <c r="Z50" s="23">
        <f t="shared" ref="Z50:Z54" si="119">O50+Y50</f>
        <v>0</v>
      </c>
      <c r="AA50" s="96"/>
      <c r="AB50" s="22" t="e">
        <f>IF((AB48="通貨を選択"),NA(),_xlfn.XLOOKUP(AB48,為替レート[通貨],為替レート[100JPY当たり]))</f>
        <v>#N/A</v>
      </c>
      <c r="AC50" s="22" t="e">
        <f>IF((AC48="通貨を選択"),NA(),_xlfn.XLOOKUP(AC48,為替レート[通貨],為替レート[100JPY当たり]))</f>
        <v>#N/A</v>
      </c>
      <c r="AD50" s="22" t="e">
        <f>IF((AD48="通貨を選択"),NA(),_xlfn.XLOOKUP(AD48,為替レート[通貨],為替レート[100JPY当たり]))</f>
        <v>#N/A</v>
      </c>
      <c r="AE50" s="22" t="e">
        <f>IF((AE48="通貨を選択"),NA(),_xlfn.XLOOKUP(AE48,為替レート[通貨],為替レート[100JPY当たり]))</f>
        <v>#N/A</v>
      </c>
      <c r="AF50" s="22" t="e">
        <f>IF((AF48="通貨を選択"),NA(),_xlfn.XLOOKUP(AF48,為替レート[通貨],為替レート[100JPY当たり]))</f>
        <v>#N/A</v>
      </c>
      <c r="AG50" s="22" t="e">
        <f>IF((AG48="通貨を選択"),NA(),_xlfn.XLOOKUP(AG48,為替レート[通貨],為替レート[100JPY当たり]))</f>
        <v>#N/A</v>
      </c>
      <c r="AH50" s="22" t="e">
        <f>IF((AH48="通貨を選択"),NA(),_xlfn.XLOOKUP(AH48,為替レート[通貨],為替レート[100JPY当たり]))</f>
        <v>#N/A</v>
      </c>
      <c r="AJ50" s="24">
        <f t="shared" si="111"/>
        <v>0</v>
      </c>
      <c r="AK50" s="24">
        <f t="shared" si="112"/>
        <v>0</v>
      </c>
      <c r="AL50" s="24">
        <f t="shared" si="113"/>
        <v>0</v>
      </c>
      <c r="AM50" s="24">
        <f t="shared" si="114"/>
        <v>0</v>
      </c>
      <c r="AN50" s="24">
        <f t="shared" si="115"/>
        <v>0</v>
      </c>
      <c r="AO50" s="24">
        <f t="shared" si="116"/>
        <v>0</v>
      </c>
      <c r="AP50" s="24">
        <f t="shared" si="117"/>
        <v>0</v>
      </c>
    </row>
    <row r="51" spans="1:42" s="22" customFormat="1" ht="15" customHeight="1" x14ac:dyDescent="0.25">
      <c r="A51" s="19" t="s">
        <v>54</v>
      </c>
      <c r="B51" s="19" t="s">
        <v>244</v>
      </c>
      <c r="C51" s="35"/>
      <c r="D51" s="36"/>
      <c r="E51" s="37"/>
      <c r="F51" s="37"/>
      <c r="G51" s="20" t="str">
        <f t="shared" si="109"/>
        <v/>
      </c>
      <c r="H51" s="37"/>
      <c r="I51" s="37"/>
      <c r="J51" s="37"/>
      <c r="K51" s="37"/>
      <c r="L51" s="37"/>
      <c r="M51" s="37"/>
      <c r="N51" s="37"/>
      <c r="O51" s="21">
        <f t="shared" si="110"/>
        <v>0</v>
      </c>
      <c r="P51" s="37"/>
      <c r="Q51" s="37"/>
      <c r="R51" s="37"/>
      <c r="S51" s="37">
        <v>0</v>
      </c>
      <c r="T51" s="37"/>
      <c r="U51" s="37"/>
      <c r="V51" s="37"/>
      <c r="W51" s="37"/>
      <c r="X51" s="37"/>
      <c r="Y51" s="18">
        <f t="shared" si="118"/>
        <v>0</v>
      </c>
      <c r="Z51" s="23">
        <f t="shared" si="119"/>
        <v>0</v>
      </c>
      <c r="AA51" s="96"/>
      <c r="AB51" s="22" t="e">
        <f>IF((AB48="通貨を選択"),NA(),_xlfn.XLOOKUP(AB48,為替レート[通貨],為替レート[100JPY当たり]))</f>
        <v>#N/A</v>
      </c>
      <c r="AC51" s="22" t="e">
        <f>IF((AC48="通貨を選択"),NA(),_xlfn.XLOOKUP(AC48,為替レート[通貨],為替レート[100JPY当たり]))</f>
        <v>#N/A</v>
      </c>
      <c r="AD51" s="22" t="e">
        <f>IF((AD48="通貨を選択"),NA(),_xlfn.XLOOKUP(AD48,為替レート[通貨],為替レート[100JPY当たり]))</f>
        <v>#N/A</v>
      </c>
      <c r="AE51" s="22" t="e">
        <f>IF((AE48="通貨を選択"),NA(),_xlfn.XLOOKUP(AE48,為替レート[通貨],為替レート[100JPY当たり]))</f>
        <v>#N/A</v>
      </c>
      <c r="AF51" s="22" t="e">
        <f>IF((AF48="通貨を選択"),NA(),_xlfn.XLOOKUP(AF48,為替レート[通貨],為替レート[100JPY当たり]))</f>
        <v>#N/A</v>
      </c>
      <c r="AG51" s="22" t="e">
        <f>IF((AG48="通貨を選択"),NA(),_xlfn.XLOOKUP(AG48,為替レート[通貨],為替レート[100JPY当たり]))</f>
        <v>#N/A</v>
      </c>
      <c r="AH51" s="22" t="e">
        <f>IF((AH48="通貨を選択"),NA(),_xlfn.XLOOKUP(AH48,為替レート[通貨],為替レート[100JPY当たり]))</f>
        <v>#N/A</v>
      </c>
      <c r="AJ51" s="24">
        <f t="shared" si="111"/>
        <v>0</v>
      </c>
      <c r="AK51" s="24">
        <f t="shared" si="112"/>
        <v>0</v>
      </c>
      <c r="AL51" s="24">
        <f t="shared" si="113"/>
        <v>0</v>
      </c>
      <c r="AM51" s="24">
        <f t="shared" si="114"/>
        <v>0</v>
      </c>
      <c r="AN51" s="24">
        <f t="shared" si="115"/>
        <v>0</v>
      </c>
      <c r="AO51" s="24">
        <f t="shared" si="116"/>
        <v>0</v>
      </c>
      <c r="AP51" s="24">
        <f t="shared" si="117"/>
        <v>0</v>
      </c>
    </row>
    <row r="52" spans="1:42" s="22" customFormat="1" ht="15" customHeight="1" x14ac:dyDescent="0.25">
      <c r="A52" s="19" t="s">
        <v>55</v>
      </c>
      <c r="B52" s="19" t="s">
        <v>244</v>
      </c>
      <c r="C52" s="35"/>
      <c r="D52" s="36">
        <v>0</v>
      </c>
      <c r="E52" s="37"/>
      <c r="F52" s="37"/>
      <c r="G52" s="20" t="str">
        <f t="shared" si="109"/>
        <v/>
      </c>
      <c r="H52" s="37"/>
      <c r="I52" s="37"/>
      <c r="J52" s="37"/>
      <c r="K52" s="37"/>
      <c r="L52" s="37"/>
      <c r="M52" s="37"/>
      <c r="N52" s="37"/>
      <c r="O52" s="21">
        <f t="shared" si="110"/>
        <v>0</v>
      </c>
      <c r="P52" s="37"/>
      <c r="Q52" s="37"/>
      <c r="R52" s="37"/>
      <c r="S52" s="37"/>
      <c r="T52" s="37"/>
      <c r="U52" s="37"/>
      <c r="V52" s="37"/>
      <c r="W52" s="37"/>
      <c r="X52" s="37"/>
      <c r="Y52" s="18">
        <f t="shared" si="118"/>
        <v>0</v>
      </c>
      <c r="Z52" s="23">
        <f t="shared" si="119"/>
        <v>0</v>
      </c>
      <c r="AA52" s="96"/>
      <c r="AB52" s="22" t="e">
        <f>IF((AB48="通貨を選択"),NA(),_xlfn.XLOOKUP(AB48,為替レート[通貨],為替レート[100JPY当たり]))</f>
        <v>#N/A</v>
      </c>
      <c r="AC52" s="22" t="e">
        <f>IF((AC48="通貨を選択"),NA(),_xlfn.XLOOKUP(AC48,為替レート[通貨],為替レート[100JPY当たり]))</f>
        <v>#N/A</v>
      </c>
      <c r="AD52" s="22" t="e">
        <f>IF((AD48="通貨を選択"),NA(),_xlfn.XLOOKUP(AD48,為替レート[通貨],為替レート[100JPY当たり]))</f>
        <v>#N/A</v>
      </c>
      <c r="AE52" s="22" t="e">
        <f>IF((AE48="通貨を選択"),NA(),_xlfn.XLOOKUP(AE48,為替レート[通貨],為替レート[100JPY当たり]))</f>
        <v>#N/A</v>
      </c>
      <c r="AF52" s="22" t="e">
        <f>IF((AF48="通貨を選択"),NA(),_xlfn.XLOOKUP(AF48,為替レート[通貨],為替レート[100JPY当たり]))</f>
        <v>#N/A</v>
      </c>
      <c r="AG52" s="22" t="e">
        <f>IF((AG48="通貨を選択"),NA(),_xlfn.XLOOKUP(AG48,為替レート[通貨],為替レート[100JPY当たり]))</f>
        <v>#N/A</v>
      </c>
      <c r="AH52" s="22" t="e">
        <f>IF((AH48="通貨を選択"),NA(),_xlfn.XLOOKUP(AH48,為替レート[通貨],為替レート[100JPY当たり]))</f>
        <v>#N/A</v>
      </c>
      <c r="AJ52" s="24">
        <f t="shared" si="111"/>
        <v>0</v>
      </c>
      <c r="AK52" s="24">
        <f t="shared" si="112"/>
        <v>0</v>
      </c>
      <c r="AL52" s="24">
        <f t="shared" si="113"/>
        <v>0</v>
      </c>
      <c r="AM52" s="24">
        <f t="shared" si="114"/>
        <v>0</v>
      </c>
      <c r="AN52" s="24">
        <f t="shared" si="115"/>
        <v>0</v>
      </c>
      <c r="AO52" s="24">
        <f t="shared" si="116"/>
        <v>0</v>
      </c>
      <c r="AP52" s="24">
        <f t="shared" si="117"/>
        <v>0</v>
      </c>
    </row>
    <row r="53" spans="1:42" s="22" customFormat="1" ht="15" customHeight="1" x14ac:dyDescent="0.25">
      <c r="A53" s="19" t="s">
        <v>56</v>
      </c>
      <c r="B53" s="19" t="s">
        <v>244</v>
      </c>
      <c r="C53" s="35"/>
      <c r="D53" s="36">
        <v>0</v>
      </c>
      <c r="E53" s="37"/>
      <c r="F53" s="37"/>
      <c r="G53" s="20" t="str">
        <f t="shared" si="109"/>
        <v/>
      </c>
      <c r="H53" s="37"/>
      <c r="I53" s="37"/>
      <c r="J53" s="37"/>
      <c r="K53" s="37"/>
      <c r="L53" s="37"/>
      <c r="M53" s="37"/>
      <c r="N53" s="37"/>
      <c r="O53" s="21">
        <f t="shared" si="110"/>
        <v>0</v>
      </c>
      <c r="P53" s="37"/>
      <c r="Q53" s="37"/>
      <c r="R53" s="37"/>
      <c r="S53" s="37"/>
      <c r="T53" s="37"/>
      <c r="U53" s="37"/>
      <c r="V53" s="37"/>
      <c r="W53" s="37"/>
      <c r="X53" s="37"/>
      <c r="Y53" s="18">
        <f t="shared" si="118"/>
        <v>0</v>
      </c>
      <c r="Z53" s="23">
        <f t="shared" si="119"/>
        <v>0</v>
      </c>
      <c r="AA53" s="96"/>
      <c r="AB53" s="22" t="e">
        <f>IF((AB48="通貨を選択"),NA(),_xlfn.XLOOKUP(AB48,為替レート[通貨],為替レート[100JPY当たり]))</f>
        <v>#N/A</v>
      </c>
      <c r="AC53" s="22" t="e">
        <f>IF((AC48="通貨を選択"),NA(),_xlfn.XLOOKUP(AC48,為替レート[通貨],為替レート[100JPY当たり]))</f>
        <v>#N/A</v>
      </c>
      <c r="AD53" s="22" t="e">
        <f>IF((AD48="通貨を選択"),NA(),_xlfn.XLOOKUP(AD48,為替レート[通貨],為替レート[100JPY当たり]))</f>
        <v>#N/A</v>
      </c>
      <c r="AE53" s="22" t="e">
        <f>IF((AE48="通貨を選択"),NA(),_xlfn.XLOOKUP(AE48,為替レート[通貨],為替レート[100JPY当たり]))</f>
        <v>#N/A</v>
      </c>
      <c r="AF53" s="22" t="e">
        <f>IF((AF48="通貨を選択"),NA(),_xlfn.XLOOKUP(AF48,為替レート[通貨],為替レート[100JPY当たり]))</f>
        <v>#N/A</v>
      </c>
      <c r="AG53" s="22" t="e">
        <f>IF((AG48="通貨を選択"),NA(),_xlfn.XLOOKUP(AG48,為替レート[通貨],為替レート[100JPY当たり]))</f>
        <v>#N/A</v>
      </c>
      <c r="AH53" s="22" t="e">
        <f>IF((AH48="通貨を選択"),NA(),_xlfn.XLOOKUP(AH48,為替レート[通貨],為替レート[100JPY当たり]))</f>
        <v>#N/A</v>
      </c>
      <c r="AJ53" s="24">
        <f t="shared" si="111"/>
        <v>0</v>
      </c>
      <c r="AK53" s="24">
        <f t="shared" si="112"/>
        <v>0</v>
      </c>
      <c r="AL53" s="24">
        <f t="shared" si="113"/>
        <v>0</v>
      </c>
      <c r="AM53" s="24">
        <f t="shared" si="114"/>
        <v>0</v>
      </c>
      <c r="AN53" s="24">
        <f t="shared" si="115"/>
        <v>0</v>
      </c>
      <c r="AO53" s="24">
        <f t="shared" si="116"/>
        <v>0</v>
      </c>
      <c r="AP53" s="24">
        <f t="shared" si="117"/>
        <v>0</v>
      </c>
    </row>
    <row r="54" spans="1:42" s="22" customFormat="1" ht="15" customHeight="1" x14ac:dyDescent="0.25">
      <c r="A54" s="25" t="s">
        <v>57</v>
      </c>
      <c r="B54" s="25" t="s">
        <v>244</v>
      </c>
      <c r="C54" s="38"/>
      <c r="D54" s="39">
        <v>0</v>
      </c>
      <c r="E54" s="40"/>
      <c r="F54" s="40"/>
      <c r="G54" s="26" t="str">
        <f t="shared" si="109"/>
        <v/>
      </c>
      <c r="H54" s="40"/>
      <c r="I54" s="40"/>
      <c r="J54" s="40"/>
      <c r="K54" s="40"/>
      <c r="L54" s="40"/>
      <c r="M54" s="40"/>
      <c r="N54" s="40"/>
      <c r="O54" s="27">
        <f t="shared" si="110"/>
        <v>0</v>
      </c>
      <c r="P54" s="40"/>
      <c r="Q54" s="40"/>
      <c r="R54" s="40"/>
      <c r="S54" s="40"/>
      <c r="T54" s="40"/>
      <c r="U54" s="40"/>
      <c r="V54" s="40"/>
      <c r="W54" s="40"/>
      <c r="X54" s="40"/>
      <c r="Y54" s="28">
        <f t="shared" si="118"/>
        <v>0</v>
      </c>
      <c r="Z54" s="29">
        <f t="shared" si="119"/>
        <v>0</v>
      </c>
      <c r="AA54" s="96"/>
      <c r="AB54" s="22" t="e">
        <f>IF((AB48="通貨を選択"),NA(),_xlfn.XLOOKUP(AB48,為替レート[通貨],為替レート[100JPY当たり]))</f>
        <v>#N/A</v>
      </c>
      <c r="AC54" s="22" t="e">
        <f>IF((AC48="通貨を選択"),NA(),_xlfn.XLOOKUP(AC48,為替レート[通貨],為替レート[100JPY当たり]))</f>
        <v>#N/A</v>
      </c>
      <c r="AD54" s="22" t="e">
        <f>IF((AD48="通貨を選択"),NA(),_xlfn.XLOOKUP(AD48,為替レート[通貨],為替レート[100JPY当たり]))</f>
        <v>#N/A</v>
      </c>
      <c r="AE54" s="22" t="e">
        <f>IF((AE48="通貨を選択"),NA(),_xlfn.XLOOKUP(AE48,為替レート[通貨],為替レート[100JPY当たり]))</f>
        <v>#N/A</v>
      </c>
      <c r="AF54" s="22" t="e">
        <f>IF((AF48="通貨を選択"),NA(),_xlfn.XLOOKUP(AF48,為替レート[通貨],為替レート[100JPY当たり]))</f>
        <v>#N/A</v>
      </c>
      <c r="AG54" s="22" t="e">
        <f>IF((AG48="通貨を選択"),NA(),_xlfn.XLOOKUP(AG48,為替レート[通貨],為替レート[100JPY当たり]))</f>
        <v>#N/A</v>
      </c>
      <c r="AH54" s="22" t="e">
        <f>IF((AH48="通貨を選択"),NA(),_xlfn.XLOOKUP(AH48,為替レート[通貨],為替レート[100JPY当たり]))</f>
        <v>#N/A</v>
      </c>
      <c r="AJ54" s="24">
        <f t="shared" si="111"/>
        <v>0</v>
      </c>
      <c r="AK54" s="24">
        <f t="shared" si="112"/>
        <v>0</v>
      </c>
      <c r="AL54" s="24">
        <f t="shared" si="113"/>
        <v>0</v>
      </c>
      <c r="AM54" s="24">
        <f t="shared" si="114"/>
        <v>0</v>
      </c>
      <c r="AN54" s="24">
        <f t="shared" si="115"/>
        <v>0</v>
      </c>
      <c r="AO54" s="24">
        <f t="shared" si="116"/>
        <v>0</v>
      </c>
      <c r="AP54" s="24">
        <f t="shared" si="117"/>
        <v>0</v>
      </c>
    </row>
    <row r="55" spans="1:42" ht="30" customHeight="1" x14ac:dyDescent="0.25">
      <c r="A55" s="11" t="s">
        <v>158</v>
      </c>
      <c r="B55" s="11"/>
      <c r="C55" s="10"/>
      <c r="D55" s="9"/>
      <c r="E55" s="32" t="s">
        <v>7</v>
      </c>
      <c r="F55" s="32" t="s">
        <v>7</v>
      </c>
      <c r="G55" s="32" t="s">
        <v>7</v>
      </c>
      <c r="H55" s="41" t="s">
        <v>73</v>
      </c>
      <c r="I55" s="41" t="s">
        <v>73</v>
      </c>
      <c r="J55" s="41" t="s">
        <v>73</v>
      </c>
      <c r="K55" s="41" t="s">
        <v>73</v>
      </c>
      <c r="L55" s="41" t="s">
        <v>73</v>
      </c>
      <c r="M55" s="41" t="s">
        <v>73</v>
      </c>
      <c r="N55" s="41" t="s">
        <v>73</v>
      </c>
      <c r="O55" s="33" t="s">
        <v>7</v>
      </c>
      <c r="P55" s="34" t="s">
        <v>7</v>
      </c>
      <c r="Q55" s="34" t="s">
        <v>7</v>
      </c>
      <c r="R55" s="34" t="s">
        <v>7</v>
      </c>
      <c r="S55" s="34" t="s">
        <v>7</v>
      </c>
      <c r="T55" s="34" t="s">
        <v>7</v>
      </c>
      <c r="U55" s="34" t="s">
        <v>7</v>
      </c>
      <c r="V55" s="34" t="s">
        <v>7</v>
      </c>
      <c r="W55" s="34" t="s">
        <v>7</v>
      </c>
      <c r="X55" s="34" t="s">
        <v>7</v>
      </c>
      <c r="Y55" s="34" t="s">
        <v>7</v>
      </c>
      <c r="Z55" s="32" t="s">
        <v>7</v>
      </c>
      <c r="AA55" s="93"/>
      <c r="AB55" s="4" t="str">
        <f t="shared" ref="AB55" si="120">H55</f>
        <v>通貨を選択</v>
      </c>
      <c r="AC55" s="4" t="str">
        <f t="shared" ref="AC55" si="121">I55</f>
        <v>通貨を選択</v>
      </c>
      <c r="AD55" s="4" t="str">
        <f t="shared" ref="AD55" si="122">J55</f>
        <v>通貨を選択</v>
      </c>
      <c r="AE55" s="4" t="str">
        <f t="shared" ref="AE55" si="123">K55</f>
        <v>通貨を選択</v>
      </c>
      <c r="AF55" s="4" t="str">
        <f t="shared" ref="AF55" si="124">L55</f>
        <v>通貨を選択</v>
      </c>
      <c r="AG55" s="4" t="str">
        <f t="shared" ref="AG55" si="125">M55</f>
        <v>通貨を選択</v>
      </c>
      <c r="AH55" s="4" t="str">
        <f t="shared" ref="AH55" si="126">N55</f>
        <v>通貨を選択</v>
      </c>
      <c r="AJ55" s="4" t="s">
        <v>7</v>
      </c>
      <c r="AK55" s="4" t="s">
        <v>7</v>
      </c>
      <c r="AL55" s="4" t="s">
        <v>7</v>
      </c>
      <c r="AM55" s="4" t="s">
        <v>7</v>
      </c>
      <c r="AN55" s="4" t="s">
        <v>7</v>
      </c>
      <c r="AO55" s="4" t="s">
        <v>7</v>
      </c>
      <c r="AP55" s="4" t="s">
        <v>7</v>
      </c>
    </row>
    <row r="56" spans="1:42" s="22" customFormat="1" ht="15" customHeight="1" x14ac:dyDescent="0.25">
      <c r="A56" s="19" t="s">
        <v>52</v>
      </c>
      <c r="B56" s="19" t="s">
        <v>245</v>
      </c>
      <c r="C56" s="35"/>
      <c r="D56" s="36"/>
      <c r="E56" s="37"/>
      <c r="F56" s="37"/>
      <c r="G56" s="20" t="str">
        <f t="shared" ref="G56:G61" si="127">IF(OR(E56&lt;&gt;"",F56&lt;&gt;""),E56*12+F56,"")</f>
        <v/>
      </c>
      <c r="H56" s="37"/>
      <c r="I56" s="37"/>
      <c r="J56" s="37"/>
      <c r="K56" s="37"/>
      <c r="L56" s="37"/>
      <c r="M56" s="37"/>
      <c r="N56" s="37"/>
      <c r="O56" s="21">
        <f t="shared" ref="O56:O61" si="128">SUM(AJ56:AP56)*12</f>
        <v>0</v>
      </c>
      <c r="P56" s="37"/>
      <c r="Q56" s="37"/>
      <c r="R56" s="37"/>
      <c r="S56" s="37">
        <v>0</v>
      </c>
      <c r="T56" s="37"/>
      <c r="U56" s="37"/>
      <c r="V56" s="37"/>
      <c r="W56" s="37"/>
      <c r="X56" s="37"/>
      <c r="Y56" s="18">
        <f>SUM(P56:W56)*12+X56</f>
        <v>0</v>
      </c>
      <c r="Z56" s="23">
        <f>O56+Y56</f>
        <v>0</v>
      </c>
      <c r="AA56" s="96"/>
      <c r="AB56" s="22" t="e">
        <f>IF((AB55="通貨を選択"),NA(),_xlfn.XLOOKUP(AB55,為替レート[通貨],為替レート[100JPY当たり]))</f>
        <v>#N/A</v>
      </c>
      <c r="AC56" s="22" t="e">
        <f>IF((AC55="通貨を選択"),NA(),_xlfn.XLOOKUP(AC55,為替レート[通貨],為替レート[100JPY当たり]))</f>
        <v>#N/A</v>
      </c>
      <c r="AD56" s="22" t="e">
        <f>IF((AD55="通貨を選択"),NA(),_xlfn.XLOOKUP(AD55,為替レート[通貨],為替レート[100JPY当たり]))</f>
        <v>#N/A</v>
      </c>
      <c r="AE56" s="22" t="e">
        <f>IF((AE55="通貨を選択"),NA(),_xlfn.XLOOKUP(AE55,為替レート[通貨],為替レート[100JPY当たり]))</f>
        <v>#N/A</v>
      </c>
      <c r="AF56" s="22" t="e">
        <f>IF((AF55="通貨を選択"),NA(),_xlfn.XLOOKUP(AF55,為替レート[通貨],為替レート[100JPY当たり]))</f>
        <v>#N/A</v>
      </c>
      <c r="AG56" s="22" t="e">
        <f>IF((AG55="通貨を選択"),NA(),_xlfn.XLOOKUP(AG55,為替レート[通貨],為替レート[100JPY当たり]))</f>
        <v>#N/A</v>
      </c>
      <c r="AH56" s="22" t="e">
        <f>IF((AH55="通貨を選択"),NA(),_xlfn.XLOOKUP(AH55,為替レート[通貨],為替レート[100JPY当たり]))</f>
        <v>#N/A</v>
      </c>
      <c r="AJ56" s="24">
        <f t="shared" ref="AJ56:AJ61" si="129">IF(H56&lt;&gt;"",H56/AB56*100,0)</f>
        <v>0</v>
      </c>
      <c r="AK56" s="24">
        <f t="shared" ref="AK56:AK61" si="130">IF(I56&lt;&gt;"",I56/AC56*100,0)</f>
        <v>0</v>
      </c>
      <c r="AL56" s="24">
        <f t="shared" ref="AL56:AL61" si="131">IF(J56&lt;&gt;"",J56/AD56*100,0)</f>
        <v>0</v>
      </c>
      <c r="AM56" s="24">
        <f t="shared" ref="AM56:AM61" si="132">IF(K56&lt;&gt;"",K56/AE56*100,0)</f>
        <v>0</v>
      </c>
      <c r="AN56" s="24">
        <f t="shared" ref="AN56:AN61" si="133">IF(L56&lt;&gt;"",L56/AF56*100,0)</f>
        <v>0</v>
      </c>
      <c r="AO56" s="24">
        <f t="shared" ref="AO56:AO61" si="134">IF(M56&lt;&gt;"",M56/AG56*100,0)</f>
        <v>0</v>
      </c>
      <c r="AP56" s="24">
        <f t="shared" ref="AP56:AP61" si="135">IF(N56&lt;&gt;"",N56/AH56*100,0)</f>
        <v>0</v>
      </c>
    </row>
    <row r="57" spans="1:42" s="22" customFormat="1" ht="15" customHeight="1" x14ac:dyDescent="0.25">
      <c r="A57" s="19" t="s">
        <v>53</v>
      </c>
      <c r="B57" s="19" t="s">
        <v>245</v>
      </c>
      <c r="C57" s="35"/>
      <c r="D57" s="36"/>
      <c r="E57" s="37"/>
      <c r="F57" s="37"/>
      <c r="G57" s="20" t="str">
        <f t="shared" si="127"/>
        <v/>
      </c>
      <c r="H57" s="37"/>
      <c r="I57" s="37"/>
      <c r="J57" s="37"/>
      <c r="K57" s="37"/>
      <c r="L57" s="37"/>
      <c r="M57" s="37"/>
      <c r="N57" s="37"/>
      <c r="O57" s="21">
        <f t="shared" si="128"/>
        <v>0</v>
      </c>
      <c r="P57" s="37"/>
      <c r="Q57" s="37"/>
      <c r="R57" s="37"/>
      <c r="S57" s="37">
        <v>0</v>
      </c>
      <c r="T57" s="37"/>
      <c r="U57" s="37"/>
      <c r="V57" s="37"/>
      <c r="W57" s="37"/>
      <c r="X57" s="37"/>
      <c r="Y57" s="18">
        <f t="shared" ref="Y57:Y61" si="136">SUM(P57:W57)*12+X57</f>
        <v>0</v>
      </c>
      <c r="Z57" s="23">
        <f t="shared" ref="Z57:Z61" si="137">O57+Y57</f>
        <v>0</v>
      </c>
      <c r="AA57" s="96"/>
      <c r="AB57" s="22" t="e">
        <f>IF((AB55="通貨を選択"),NA(),_xlfn.XLOOKUP(AB55,為替レート[通貨],為替レート[100JPY当たり]))</f>
        <v>#N/A</v>
      </c>
      <c r="AC57" s="22" t="e">
        <f>IF((AC55="通貨を選択"),NA(),_xlfn.XLOOKUP(AC55,為替レート[通貨],為替レート[100JPY当たり]))</f>
        <v>#N/A</v>
      </c>
      <c r="AD57" s="22" t="e">
        <f>IF((AD55="通貨を選択"),NA(),_xlfn.XLOOKUP(AD55,為替レート[通貨],為替レート[100JPY当たり]))</f>
        <v>#N/A</v>
      </c>
      <c r="AE57" s="22" t="e">
        <f>IF((AE55="通貨を選択"),NA(),_xlfn.XLOOKUP(AE55,為替レート[通貨],為替レート[100JPY当たり]))</f>
        <v>#N/A</v>
      </c>
      <c r="AF57" s="22" t="e">
        <f>IF((AF55="通貨を選択"),NA(),_xlfn.XLOOKUP(AF55,為替レート[通貨],為替レート[100JPY当たり]))</f>
        <v>#N/A</v>
      </c>
      <c r="AG57" s="22" t="e">
        <f>IF((AG55="通貨を選択"),NA(),_xlfn.XLOOKUP(AG55,為替レート[通貨],為替レート[100JPY当たり]))</f>
        <v>#N/A</v>
      </c>
      <c r="AH57" s="22" t="e">
        <f>IF((AH55="通貨を選択"),NA(),_xlfn.XLOOKUP(AH55,為替レート[通貨],為替レート[100JPY当たり]))</f>
        <v>#N/A</v>
      </c>
      <c r="AJ57" s="24">
        <f t="shared" si="129"/>
        <v>0</v>
      </c>
      <c r="AK57" s="24">
        <f t="shared" si="130"/>
        <v>0</v>
      </c>
      <c r="AL57" s="24">
        <f t="shared" si="131"/>
        <v>0</v>
      </c>
      <c r="AM57" s="24">
        <f t="shared" si="132"/>
        <v>0</v>
      </c>
      <c r="AN57" s="24">
        <f t="shared" si="133"/>
        <v>0</v>
      </c>
      <c r="AO57" s="24">
        <f t="shared" si="134"/>
        <v>0</v>
      </c>
      <c r="AP57" s="24">
        <f t="shared" si="135"/>
        <v>0</v>
      </c>
    </row>
    <row r="58" spans="1:42" s="22" customFormat="1" ht="15" customHeight="1" x14ac:dyDescent="0.25">
      <c r="A58" s="19" t="s">
        <v>54</v>
      </c>
      <c r="B58" s="19" t="s">
        <v>245</v>
      </c>
      <c r="C58" s="35"/>
      <c r="D58" s="36"/>
      <c r="E58" s="37"/>
      <c r="F58" s="37"/>
      <c r="G58" s="20" t="str">
        <f t="shared" si="127"/>
        <v/>
      </c>
      <c r="H58" s="37"/>
      <c r="I58" s="37"/>
      <c r="J58" s="37"/>
      <c r="K58" s="37"/>
      <c r="L58" s="37"/>
      <c r="M58" s="37"/>
      <c r="N58" s="37"/>
      <c r="O58" s="21">
        <f t="shared" si="128"/>
        <v>0</v>
      </c>
      <c r="P58" s="37"/>
      <c r="Q58" s="37"/>
      <c r="R58" s="37"/>
      <c r="S58" s="37">
        <v>0</v>
      </c>
      <c r="T58" s="37"/>
      <c r="U58" s="37"/>
      <c r="V58" s="37"/>
      <c r="W58" s="37"/>
      <c r="X58" s="37"/>
      <c r="Y58" s="18">
        <f t="shared" si="136"/>
        <v>0</v>
      </c>
      <c r="Z58" s="23">
        <f t="shared" si="137"/>
        <v>0</v>
      </c>
      <c r="AA58" s="96"/>
      <c r="AB58" s="22" t="e">
        <f>IF((AB55="通貨を選択"),NA(),_xlfn.XLOOKUP(AB55,為替レート[通貨],為替レート[100JPY当たり]))</f>
        <v>#N/A</v>
      </c>
      <c r="AC58" s="22" t="e">
        <f>IF((AC55="通貨を選択"),NA(),_xlfn.XLOOKUP(AC55,為替レート[通貨],為替レート[100JPY当たり]))</f>
        <v>#N/A</v>
      </c>
      <c r="AD58" s="22" t="e">
        <f>IF((AD55="通貨を選択"),NA(),_xlfn.XLOOKUP(AD55,為替レート[通貨],為替レート[100JPY当たり]))</f>
        <v>#N/A</v>
      </c>
      <c r="AE58" s="22" t="e">
        <f>IF((AE55="通貨を選択"),NA(),_xlfn.XLOOKUP(AE55,為替レート[通貨],為替レート[100JPY当たり]))</f>
        <v>#N/A</v>
      </c>
      <c r="AF58" s="22" t="e">
        <f>IF((AF55="通貨を選択"),NA(),_xlfn.XLOOKUP(AF55,為替レート[通貨],為替レート[100JPY当たり]))</f>
        <v>#N/A</v>
      </c>
      <c r="AG58" s="22" t="e">
        <f>IF((AG55="通貨を選択"),NA(),_xlfn.XLOOKUP(AG55,為替レート[通貨],為替レート[100JPY当たり]))</f>
        <v>#N/A</v>
      </c>
      <c r="AH58" s="22" t="e">
        <f>IF((AH55="通貨を選択"),NA(),_xlfn.XLOOKUP(AH55,為替レート[通貨],為替レート[100JPY当たり]))</f>
        <v>#N/A</v>
      </c>
      <c r="AJ58" s="24">
        <f t="shared" si="129"/>
        <v>0</v>
      </c>
      <c r="AK58" s="24">
        <f t="shared" si="130"/>
        <v>0</v>
      </c>
      <c r="AL58" s="24">
        <f t="shared" si="131"/>
        <v>0</v>
      </c>
      <c r="AM58" s="24">
        <f t="shared" si="132"/>
        <v>0</v>
      </c>
      <c r="AN58" s="24">
        <f t="shared" si="133"/>
        <v>0</v>
      </c>
      <c r="AO58" s="24">
        <f t="shared" si="134"/>
        <v>0</v>
      </c>
      <c r="AP58" s="24">
        <f t="shared" si="135"/>
        <v>0</v>
      </c>
    </row>
    <row r="59" spans="1:42" s="22" customFormat="1" ht="15" customHeight="1" x14ac:dyDescent="0.25">
      <c r="A59" s="19" t="s">
        <v>55</v>
      </c>
      <c r="B59" s="19" t="s">
        <v>245</v>
      </c>
      <c r="C59" s="35"/>
      <c r="D59" s="36">
        <v>0</v>
      </c>
      <c r="E59" s="37"/>
      <c r="F59" s="37"/>
      <c r="G59" s="20" t="str">
        <f t="shared" si="127"/>
        <v/>
      </c>
      <c r="H59" s="37"/>
      <c r="I59" s="37"/>
      <c r="J59" s="37"/>
      <c r="K59" s="37"/>
      <c r="L59" s="37"/>
      <c r="M59" s="37"/>
      <c r="N59" s="37"/>
      <c r="O59" s="21">
        <f t="shared" si="128"/>
        <v>0</v>
      </c>
      <c r="P59" s="37"/>
      <c r="Q59" s="37"/>
      <c r="R59" s="37"/>
      <c r="S59" s="37"/>
      <c r="T59" s="37"/>
      <c r="U59" s="37"/>
      <c r="V59" s="37"/>
      <c r="W59" s="37"/>
      <c r="X59" s="37"/>
      <c r="Y59" s="18">
        <f t="shared" si="136"/>
        <v>0</v>
      </c>
      <c r="Z59" s="23">
        <f t="shared" si="137"/>
        <v>0</v>
      </c>
      <c r="AA59" s="96"/>
      <c r="AB59" s="22" t="e">
        <f>IF((AB55="通貨を選択"),NA(),_xlfn.XLOOKUP(AB55,為替レート[通貨],為替レート[100JPY当たり]))</f>
        <v>#N/A</v>
      </c>
      <c r="AC59" s="22" t="e">
        <f>IF((AC55="通貨を選択"),NA(),_xlfn.XLOOKUP(AC55,為替レート[通貨],為替レート[100JPY当たり]))</f>
        <v>#N/A</v>
      </c>
      <c r="AD59" s="22" t="e">
        <f>IF((AD55="通貨を選択"),NA(),_xlfn.XLOOKUP(AD55,為替レート[通貨],為替レート[100JPY当たり]))</f>
        <v>#N/A</v>
      </c>
      <c r="AE59" s="22" t="e">
        <f>IF((AE55="通貨を選択"),NA(),_xlfn.XLOOKUP(AE55,為替レート[通貨],為替レート[100JPY当たり]))</f>
        <v>#N/A</v>
      </c>
      <c r="AF59" s="22" t="e">
        <f>IF((AF55="通貨を選択"),NA(),_xlfn.XLOOKUP(AF55,為替レート[通貨],為替レート[100JPY当たり]))</f>
        <v>#N/A</v>
      </c>
      <c r="AG59" s="22" t="e">
        <f>IF((AG55="通貨を選択"),NA(),_xlfn.XLOOKUP(AG55,為替レート[通貨],為替レート[100JPY当たり]))</f>
        <v>#N/A</v>
      </c>
      <c r="AH59" s="22" t="e">
        <f>IF((AH55="通貨を選択"),NA(),_xlfn.XLOOKUP(AH55,為替レート[通貨],為替レート[100JPY当たり]))</f>
        <v>#N/A</v>
      </c>
      <c r="AJ59" s="24">
        <f t="shared" si="129"/>
        <v>0</v>
      </c>
      <c r="AK59" s="24">
        <f t="shared" si="130"/>
        <v>0</v>
      </c>
      <c r="AL59" s="24">
        <f t="shared" si="131"/>
        <v>0</v>
      </c>
      <c r="AM59" s="24">
        <f t="shared" si="132"/>
        <v>0</v>
      </c>
      <c r="AN59" s="24">
        <f t="shared" si="133"/>
        <v>0</v>
      </c>
      <c r="AO59" s="24">
        <f t="shared" si="134"/>
        <v>0</v>
      </c>
      <c r="AP59" s="24">
        <f t="shared" si="135"/>
        <v>0</v>
      </c>
    </row>
    <row r="60" spans="1:42" s="22" customFormat="1" ht="15" customHeight="1" x14ac:dyDescent="0.25">
      <c r="A60" s="19" t="s">
        <v>56</v>
      </c>
      <c r="B60" s="19" t="s">
        <v>245</v>
      </c>
      <c r="C60" s="35"/>
      <c r="D60" s="36">
        <v>0</v>
      </c>
      <c r="E60" s="37"/>
      <c r="F60" s="37"/>
      <c r="G60" s="20" t="str">
        <f t="shared" si="127"/>
        <v/>
      </c>
      <c r="H60" s="37"/>
      <c r="I60" s="37"/>
      <c r="J60" s="37"/>
      <c r="K60" s="37"/>
      <c r="L60" s="37"/>
      <c r="M60" s="37"/>
      <c r="N60" s="37"/>
      <c r="O60" s="21">
        <f t="shared" si="128"/>
        <v>0</v>
      </c>
      <c r="P60" s="37"/>
      <c r="Q60" s="37"/>
      <c r="R60" s="37"/>
      <c r="S60" s="37"/>
      <c r="T60" s="37"/>
      <c r="U60" s="37"/>
      <c r="V60" s="37"/>
      <c r="W60" s="37"/>
      <c r="X60" s="37"/>
      <c r="Y60" s="18">
        <f t="shared" si="136"/>
        <v>0</v>
      </c>
      <c r="Z60" s="23">
        <f t="shared" si="137"/>
        <v>0</v>
      </c>
      <c r="AA60" s="96"/>
      <c r="AB60" s="22" t="e">
        <f>IF((AB55="通貨を選択"),NA(),_xlfn.XLOOKUP(AB55,為替レート[通貨],為替レート[100JPY当たり]))</f>
        <v>#N/A</v>
      </c>
      <c r="AC60" s="22" t="e">
        <f>IF((AC55="通貨を選択"),NA(),_xlfn.XLOOKUP(AC55,為替レート[通貨],為替レート[100JPY当たり]))</f>
        <v>#N/A</v>
      </c>
      <c r="AD60" s="22" t="e">
        <f>IF((AD55="通貨を選択"),NA(),_xlfn.XLOOKUP(AD55,為替レート[通貨],為替レート[100JPY当たり]))</f>
        <v>#N/A</v>
      </c>
      <c r="AE60" s="22" t="e">
        <f>IF((AE55="通貨を選択"),NA(),_xlfn.XLOOKUP(AE55,為替レート[通貨],為替レート[100JPY当たり]))</f>
        <v>#N/A</v>
      </c>
      <c r="AF60" s="22" t="e">
        <f>IF((AF55="通貨を選択"),NA(),_xlfn.XLOOKUP(AF55,為替レート[通貨],為替レート[100JPY当たり]))</f>
        <v>#N/A</v>
      </c>
      <c r="AG60" s="22" t="e">
        <f>IF((AG55="通貨を選択"),NA(),_xlfn.XLOOKUP(AG55,為替レート[通貨],為替レート[100JPY当たり]))</f>
        <v>#N/A</v>
      </c>
      <c r="AH60" s="22" t="e">
        <f>IF((AH55="通貨を選択"),NA(),_xlfn.XLOOKUP(AH55,為替レート[通貨],為替レート[100JPY当たり]))</f>
        <v>#N/A</v>
      </c>
      <c r="AJ60" s="24">
        <f t="shared" si="129"/>
        <v>0</v>
      </c>
      <c r="AK60" s="24">
        <f t="shared" si="130"/>
        <v>0</v>
      </c>
      <c r="AL60" s="24">
        <f t="shared" si="131"/>
        <v>0</v>
      </c>
      <c r="AM60" s="24">
        <f t="shared" si="132"/>
        <v>0</v>
      </c>
      <c r="AN60" s="24">
        <f t="shared" si="133"/>
        <v>0</v>
      </c>
      <c r="AO60" s="24">
        <f t="shared" si="134"/>
        <v>0</v>
      </c>
      <c r="AP60" s="24">
        <f t="shared" si="135"/>
        <v>0</v>
      </c>
    </row>
    <row r="61" spans="1:42" s="22" customFormat="1" ht="15" customHeight="1" x14ac:dyDescent="0.25">
      <c r="A61" s="25" t="s">
        <v>57</v>
      </c>
      <c r="B61" s="25" t="s">
        <v>245</v>
      </c>
      <c r="C61" s="38"/>
      <c r="D61" s="39">
        <v>0</v>
      </c>
      <c r="E61" s="40"/>
      <c r="F61" s="40"/>
      <c r="G61" s="26" t="str">
        <f t="shared" si="127"/>
        <v/>
      </c>
      <c r="H61" s="40"/>
      <c r="I61" s="40"/>
      <c r="J61" s="40"/>
      <c r="K61" s="40"/>
      <c r="L61" s="40"/>
      <c r="M61" s="40"/>
      <c r="N61" s="40"/>
      <c r="O61" s="27">
        <f t="shared" si="128"/>
        <v>0</v>
      </c>
      <c r="P61" s="40"/>
      <c r="Q61" s="40"/>
      <c r="R61" s="40"/>
      <c r="S61" s="40"/>
      <c r="T61" s="40"/>
      <c r="U61" s="40"/>
      <c r="V61" s="40"/>
      <c r="W61" s="40"/>
      <c r="X61" s="40"/>
      <c r="Y61" s="28">
        <f t="shared" si="136"/>
        <v>0</v>
      </c>
      <c r="Z61" s="29">
        <f t="shared" si="137"/>
        <v>0</v>
      </c>
      <c r="AA61" s="96"/>
      <c r="AB61" s="22" t="e">
        <f>IF((AB55="通貨を選択"),NA(),_xlfn.XLOOKUP(AB55,為替レート[通貨],為替レート[100JPY当たり]))</f>
        <v>#N/A</v>
      </c>
      <c r="AC61" s="22" t="e">
        <f>IF((AC55="通貨を選択"),NA(),_xlfn.XLOOKUP(AC55,為替レート[通貨],為替レート[100JPY当たり]))</f>
        <v>#N/A</v>
      </c>
      <c r="AD61" s="22" t="e">
        <f>IF((AD55="通貨を選択"),NA(),_xlfn.XLOOKUP(AD55,為替レート[通貨],為替レート[100JPY当たり]))</f>
        <v>#N/A</v>
      </c>
      <c r="AE61" s="22" t="e">
        <f>IF((AE55="通貨を選択"),NA(),_xlfn.XLOOKUP(AE55,為替レート[通貨],為替レート[100JPY当たり]))</f>
        <v>#N/A</v>
      </c>
      <c r="AF61" s="22" t="e">
        <f>IF((AF55="通貨を選択"),NA(),_xlfn.XLOOKUP(AF55,為替レート[通貨],為替レート[100JPY当たり]))</f>
        <v>#N/A</v>
      </c>
      <c r="AG61" s="22" t="e">
        <f>IF((AG55="通貨を選択"),NA(),_xlfn.XLOOKUP(AG55,為替レート[通貨],為替レート[100JPY当たり]))</f>
        <v>#N/A</v>
      </c>
      <c r="AH61" s="22" t="e">
        <f>IF((AH55="通貨を選択"),NA(),_xlfn.XLOOKUP(AH55,為替レート[通貨],為替レート[100JPY当たり]))</f>
        <v>#N/A</v>
      </c>
      <c r="AJ61" s="24">
        <f t="shared" si="129"/>
        <v>0</v>
      </c>
      <c r="AK61" s="24">
        <f t="shared" si="130"/>
        <v>0</v>
      </c>
      <c r="AL61" s="24">
        <f t="shared" si="131"/>
        <v>0</v>
      </c>
      <c r="AM61" s="24">
        <f t="shared" si="132"/>
        <v>0</v>
      </c>
      <c r="AN61" s="24">
        <f t="shared" si="133"/>
        <v>0</v>
      </c>
      <c r="AO61" s="24">
        <f t="shared" si="134"/>
        <v>0</v>
      </c>
      <c r="AP61" s="24">
        <f t="shared" si="135"/>
        <v>0</v>
      </c>
    </row>
    <row r="62" spans="1:42" ht="30" customHeight="1" x14ac:dyDescent="0.25">
      <c r="A62" s="11" t="s">
        <v>160</v>
      </c>
      <c r="B62" s="11"/>
      <c r="C62" s="10"/>
      <c r="D62" s="9"/>
      <c r="E62" s="32" t="s">
        <v>7</v>
      </c>
      <c r="F62" s="32" t="s">
        <v>7</v>
      </c>
      <c r="G62" s="32" t="s">
        <v>7</v>
      </c>
      <c r="H62" s="41" t="s">
        <v>73</v>
      </c>
      <c r="I62" s="41" t="s">
        <v>73</v>
      </c>
      <c r="J62" s="41" t="s">
        <v>73</v>
      </c>
      <c r="K62" s="41" t="s">
        <v>73</v>
      </c>
      <c r="L62" s="41" t="s">
        <v>73</v>
      </c>
      <c r="M62" s="41" t="s">
        <v>73</v>
      </c>
      <c r="N62" s="41" t="s">
        <v>73</v>
      </c>
      <c r="O62" s="33" t="s">
        <v>7</v>
      </c>
      <c r="P62" s="34" t="s">
        <v>7</v>
      </c>
      <c r="Q62" s="34" t="s">
        <v>7</v>
      </c>
      <c r="R62" s="34" t="s">
        <v>7</v>
      </c>
      <c r="S62" s="34" t="s">
        <v>7</v>
      </c>
      <c r="T62" s="34" t="s">
        <v>7</v>
      </c>
      <c r="U62" s="34" t="s">
        <v>7</v>
      </c>
      <c r="V62" s="34" t="s">
        <v>7</v>
      </c>
      <c r="W62" s="34" t="s">
        <v>7</v>
      </c>
      <c r="X62" s="34" t="s">
        <v>7</v>
      </c>
      <c r="Y62" s="34" t="s">
        <v>7</v>
      </c>
      <c r="Z62" s="32" t="s">
        <v>7</v>
      </c>
      <c r="AA62" s="93"/>
      <c r="AB62" s="4" t="str">
        <f t="shared" ref="AB62" si="138">H62</f>
        <v>通貨を選択</v>
      </c>
      <c r="AC62" s="4" t="str">
        <f t="shared" ref="AC62" si="139">I62</f>
        <v>通貨を選択</v>
      </c>
      <c r="AD62" s="4" t="str">
        <f t="shared" ref="AD62" si="140">J62</f>
        <v>通貨を選択</v>
      </c>
      <c r="AE62" s="4" t="str">
        <f t="shared" ref="AE62" si="141">K62</f>
        <v>通貨を選択</v>
      </c>
      <c r="AF62" s="4" t="str">
        <f t="shared" ref="AF62" si="142">L62</f>
        <v>通貨を選択</v>
      </c>
      <c r="AG62" s="4" t="str">
        <f t="shared" ref="AG62" si="143">M62</f>
        <v>通貨を選択</v>
      </c>
      <c r="AH62" s="4" t="str">
        <f t="shared" ref="AH62" si="144">N62</f>
        <v>通貨を選択</v>
      </c>
      <c r="AJ62" s="4" t="s">
        <v>7</v>
      </c>
      <c r="AK62" s="4" t="s">
        <v>7</v>
      </c>
      <c r="AL62" s="4" t="s">
        <v>7</v>
      </c>
      <c r="AM62" s="4" t="s">
        <v>7</v>
      </c>
      <c r="AN62" s="4" t="s">
        <v>7</v>
      </c>
      <c r="AO62" s="4" t="s">
        <v>7</v>
      </c>
      <c r="AP62" s="4" t="s">
        <v>7</v>
      </c>
    </row>
    <row r="63" spans="1:42" s="22" customFormat="1" ht="15" customHeight="1" x14ac:dyDescent="0.25">
      <c r="A63" s="19" t="s">
        <v>52</v>
      </c>
      <c r="B63" s="19" t="s">
        <v>246</v>
      </c>
      <c r="C63" s="35"/>
      <c r="D63" s="36"/>
      <c r="E63" s="37"/>
      <c r="F63" s="37"/>
      <c r="G63" s="20" t="str">
        <f t="shared" ref="G63:G68" si="145">IF(OR(E63&lt;&gt;"",F63&lt;&gt;""),E63*12+F63,"")</f>
        <v/>
      </c>
      <c r="H63" s="37"/>
      <c r="I63" s="37"/>
      <c r="J63" s="37"/>
      <c r="K63" s="37"/>
      <c r="L63" s="37"/>
      <c r="M63" s="37"/>
      <c r="N63" s="37"/>
      <c r="O63" s="21">
        <f t="shared" ref="O63:O68" si="146">SUM(AJ63:AP63)*12</f>
        <v>0</v>
      </c>
      <c r="P63" s="37"/>
      <c r="Q63" s="37"/>
      <c r="R63" s="37"/>
      <c r="S63" s="37">
        <v>0</v>
      </c>
      <c r="T63" s="37"/>
      <c r="U63" s="37"/>
      <c r="V63" s="37"/>
      <c r="W63" s="37"/>
      <c r="X63" s="37"/>
      <c r="Y63" s="18">
        <f>SUM(P63:W63)*12+X63</f>
        <v>0</v>
      </c>
      <c r="Z63" s="23">
        <f>O63+Y63</f>
        <v>0</v>
      </c>
      <c r="AA63" s="96"/>
      <c r="AB63" s="22" t="e">
        <f>IF((AB62="通貨を選択"),NA(),_xlfn.XLOOKUP(AB62,為替レート[通貨],為替レート[100JPY当たり]))</f>
        <v>#N/A</v>
      </c>
      <c r="AC63" s="22" t="e">
        <f>IF((AC62="通貨を選択"),NA(),_xlfn.XLOOKUP(AC62,為替レート[通貨],為替レート[100JPY当たり]))</f>
        <v>#N/A</v>
      </c>
      <c r="AD63" s="22" t="e">
        <f>IF((AD62="通貨を選択"),NA(),_xlfn.XLOOKUP(AD62,為替レート[通貨],為替レート[100JPY当たり]))</f>
        <v>#N/A</v>
      </c>
      <c r="AE63" s="22" t="e">
        <f>IF((AE62="通貨を選択"),NA(),_xlfn.XLOOKUP(AE62,為替レート[通貨],為替レート[100JPY当たり]))</f>
        <v>#N/A</v>
      </c>
      <c r="AF63" s="22" t="e">
        <f>IF((AF62="通貨を選択"),NA(),_xlfn.XLOOKUP(AF62,為替レート[通貨],為替レート[100JPY当たり]))</f>
        <v>#N/A</v>
      </c>
      <c r="AG63" s="22" t="e">
        <f>IF((AG62="通貨を選択"),NA(),_xlfn.XLOOKUP(AG62,為替レート[通貨],為替レート[100JPY当たり]))</f>
        <v>#N/A</v>
      </c>
      <c r="AH63" s="22" t="e">
        <f>IF((AH62="通貨を選択"),NA(),_xlfn.XLOOKUP(AH62,為替レート[通貨],為替レート[100JPY当たり]))</f>
        <v>#N/A</v>
      </c>
      <c r="AJ63" s="24">
        <f t="shared" ref="AJ63:AJ68" si="147">IF(H63&lt;&gt;"",H63/AB63*100,0)</f>
        <v>0</v>
      </c>
      <c r="AK63" s="24">
        <f t="shared" ref="AK63:AK68" si="148">IF(I63&lt;&gt;"",I63/AC63*100,0)</f>
        <v>0</v>
      </c>
      <c r="AL63" s="24">
        <f t="shared" ref="AL63:AL68" si="149">IF(J63&lt;&gt;"",J63/AD63*100,0)</f>
        <v>0</v>
      </c>
      <c r="AM63" s="24">
        <f t="shared" ref="AM63:AM68" si="150">IF(K63&lt;&gt;"",K63/AE63*100,0)</f>
        <v>0</v>
      </c>
      <c r="AN63" s="24">
        <f t="shared" ref="AN63:AN68" si="151">IF(L63&lt;&gt;"",L63/AF63*100,0)</f>
        <v>0</v>
      </c>
      <c r="AO63" s="24">
        <f t="shared" ref="AO63:AO68" si="152">IF(M63&lt;&gt;"",M63/AG63*100,0)</f>
        <v>0</v>
      </c>
      <c r="AP63" s="24">
        <f t="shared" ref="AP63:AP68" si="153">IF(N63&lt;&gt;"",N63/AH63*100,0)</f>
        <v>0</v>
      </c>
    </row>
    <row r="64" spans="1:42" s="22" customFormat="1" ht="15" customHeight="1" x14ac:dyDescent="0.25">
      <c r="A64" s="19" t="s">
        <v>53</v>
      </c>
      <c r="B64" s="19" t="s">
        <v>246</v>
      </c>
      <c r="C64" s="35"/>
      <c r="D64" s="36"/>
      <c r="E64" s="37"/>
      <c r="F64" s="37"/>
      <c r="G64" s="20" t="str">
        <f t="shared" si="145"/>
        <v/>
      </c>
      <c r="H64" s="37"/>
      <c r="I64" s="37"/>
      <c r="J64" s="37"/>
      <c r="K64" s="37"/>
      <c r="L64" s="37"/>
      <c r="M64" s="37"/>
      <c r="N64" s="37"/>
      <c r="O64" s="21">
        <f t="shared" si="146"/>
        <v>0</v>
      </c>
      <c r="P64" s="37"/>
      <c r="Q64" s="37"/>
      <c r="R64" s="37"/>
      <c r="S64" s="37">
        <v>0</v>
      </c>
      <c r="T64" s="37"/>
      <c r="U64" s="37"/>
      <c r="V64" s="37"/>
      <c r="W64" s="37"/>
      <c r="X64" s="37"/>
      <c r="Y64" s="18">
        <f t="shared" ref="Y64:Y68" si="154">SUM(P64:W64)*12+X64</f>
        <v>0</v>
      </c>
      <c r="Z64" s="23">
        <f t="shared" ref="Z64:Z68" si="155">O64+Y64</f>
        <v>0</v>
      </c>
      <c r="AA64" s="96"/>
      <c r="AB64" s="22" t="e">
        <f>IF((AB62="通貨を選択"),NA(),_xlfn.XLOOKUP(AB62,為替レート[通貨],為替レート[100JPY当たり]))</f>
        <v>#N/A</v>
      </c>
      <c r="AC64" s="22" t="e">
        <f>IF((AC62="通貨を選択"),NA(),_xlfn.XLOOKUP(AC62,為替レート[通貨],為替レート[100JPY当たり]))</f>
        <v>#N/A</v>
      </c>
      <c r="AD64" s="22" t="e">
        <f>IF((AD62="通貨を選択"),NA(),_xlfn.XLOOKUP(AD62,為替レート[通貨],為替レート[100JPY当たり]))</f>
        <v>#N/A</v>
      </c>
      <c r="AE64" s="22" t="e">
        <f>IF((AE62="通貨を選択"),NA(),_xlfn.XLOOKUP(AE62,為替レート[通貨],為替レート[100JPY当たり]))</f>
        <v>#N/A</v>
      </c>
      <c r="AF64" s="22" t="e">
        <f>IF((AF62="通貨を選択"),NA(),_xlfn.XLOOKUP(AF62,為替レート[通貨],為替レート[100JPY当たり]))</f>
        <v>#N/A</v>
      </c>
      <c r="AG64" s="22" t="e">
        <f>IF((AG62="通貨を選択"),NA(),_xlfn.XLOOKUP(AG62,為替レート[通貨],為替レート[100JPY当たり]))</f>
        <v>#N/A</v>
      </c>
      <c r="AH64" s="22" t="e">
        <f>IF((AH62="通貨を選択"),NA(),_xlfn.XLOOKUP(AH62,為替レート[通貨],為替レート[100JPY当たり]))</f>
        <v>#N/A</v>
      </c>
      <c r="AJ64" s="24">
        <f t="shared" si="147"/>
        <v>0</v>
      </c>
      <c r="AK64" s="24">
        <f t="shared" si="148"/>
        <v>0</v>
      </c>
      <c r="AL64" s="24">
        <f t="shared" si="149"/>
        <v>0</v>
      </c>
      <c r="AM64" s="24">
        <f t="shared" si="150"/>
        <v>0</v>
      </c>
      <c r="AN64" s="24">
        <f t="shared" si="151"/>
        <v>0</v>
      </c>
      <c r="AO64" s="24">
        <f t="shared" si="152"/>
        <v>0</v>
      </c>
      <c r="AP64" s="24">
        <f t="shared" si="153"/>
        <v>0</v>
      </c>
    </row>
    <row r="65" spans="1:42" s="22" customFormat="1" ht="15" customHeight="1" x14ac:dyDescent="0.25">
      <c r="A65" s="19" t="s">
        <v>54</v>
      </c>
      <c r="B65" s="19" t="s">
        <v>246</v>
      </c>
      <c r="C65" s="35"/>
      <c r="D65" s="36"/>
      <c r="E65" s="37"/>
      <c r="F65" s="37"/>
      <c r="G65" s="20" t="str">
        <f t="shared" si="145"/>
        <v/>
      </c>
      <c r="H65" s="37"/>
      <c r="I65" s="37"/>
      <c r="J65" s="37"/>
      <c r="K65" s="37"/>
      <c r="L65" s="37"/>
      <c r="M65" s="37"/>
      <c r="N65" s="37"/>
      <c r="O65" s="21">
        <f t="shared" si="146"/>
        <v>0</v>
      </c>
      <c r="P65" s="37"/>
      <c r="Q65" s="37"/>
      <c r="R65" s="37"/>
      <c r="S65" s="37">
        <v>0</v>
      </c>
      <c r="T65" s="37"/>
      <c r="U65" s="37"/>
      <c r="V65" s="37"/>
      <c r="W65" s="37"/>
      <c r="X65" s="37"/>
      <c r="Y65" s="18">
        <f t="shared" si="154"/>
        <v>0</v>
      </c>
      <c r="Z65" s="23">
        <f t="shared" si="155"/>
        <v>0</v>
      </c>
      <c r="AA65" s="96"/>
      <c r="AB65" s="22" t="e">
        <f>IF((AB62="通貨を選択"),NA(),_xlfn.XLOOKUP(AB62,為替レート[通貨],為替レート[100JPY当たり]))</f>
        <v>#N/A</v>
      </c>
      <c r="AC65" s="22" t="e">
        <f>IF((AC62="通貨を選択"),NA(),_xlfn.XLOOKUP(AC62,為替レート[通貨],為替レート[100JPY当たり]))</f>
        <v>#N/A</v>
      </c>
      <c r="AD65" s="22" t="e">
        <f>IF((AD62="通貨を選択"),NA(),_xlfn.XLOOKUP(AD62,為替レート[通貨],為替レート[100JPY当たり]))</f>
        <v>#N/A</v>
      </c>
      <c r="AE65" s="22" t="e">
        <f>IF((AE62="通貨を選択"),NA(),_xlfn.XLOOKUP(AE62,為替レート[通貨],為替レート[100JPY当たり]))</f>
        <v>#N/A</v>
      </c>
      <c r="AF65" s="22" t="e">
        <f>IF((AF62="通貨を選択"),NA(),_xlfn.XLOOKUP(AF62,為替レート[通貨],為替レート[100JPY当たり]))</f>
        <v>#N/A</v>
      </c>
      <c r="AG65" s="22" t="e">
        <f>IF((AG62="通貨を選択"),NA(),_xlfn.XLOOKUP(AG62,為替レート[通貨],為替レート[100JPY当たり]))</f>
        <v>#N/A</v>
      </c>
      <c r="AH65" s="22" t="e">
        <f>IF((AH62="通貨を選択"),NA(),_xlfn.XLOOKUP(AH62,為替レート[通貨],為替レート[100JPY当たり]))</f>
        <v>#N/A</v>
      </c>
      <c r="AJ65" s="24">
        <f t="shared" si="147"/>
        <v>0</v>
      </c>
      <c r="AK65" s="24">
        <f t="shared" si="148"/>
        <v>0</v>
      </c>
      <c r="AL65" s="24">
        <f t="shared" si="149"/>
        <v>0</v>
      </c>
      <c r="AM65" s="24">
        <f t="shared" si="150"/>
        <v>0</v>
      </c>
      <c r="AN65" s="24">
        <f t="shared" si="151"/>
        <v>0</v>
      </c>
      <c r="AO65" s="24">
        <f t="shared" si="152"/>
        <v>0</v>
      </c>
      <c r="AP65" s="24">
        <f t="shared" si="153"/>
        <v>0</v>
      </c>
    </row>
    <row r="66" spans="1:42" s="22" customFormat="1" ht="15" customHeight="1" x14ac:dyDescent="0.25">
      <c r="A66" s="19" t="s">
        <v>55</v>
      </c>
      <c r="B66" s="19" t="s">
        <v>246</v>
      </c>
      <c r="C66" s="35"/>
      <c r="D66" s="36">
        <v>0</v>
      </c>
      <c r="E66" s="37"/>
      <c r="F66" s="37"/>
      <c r="G66" s="20" t="str">
        <f t="shared" si="145"/>
        <v/>
      </c>
      <c r="H66" s="37"/>
      <c r="I66" s="37"/>
      <c r="J66" s="37"/>
      <c r="K66" s="37"/>
      <c r="L66" s="37"/>
      <c r="M66" s="37"/>
      <c r="N66" s="37"/>
      <c r="O66" s="21">
        <f t="shared" si="146"/>
        <v>0</v>
      </c>
      <c r="P66" s="37"/>
      <c r="Q66" s="37"/>
      <c r="R66" s="37"/>
      <c r="S66" s="37"/>
      <c r="T66" s="37"/>
      <c r="U66" s="37"/>
      <c r="V66" s="37"/>
      <c r="W66" s="37"/>
      <c r="X66" s="37"/>
      <c r="Y66" s="18">
        <f t="shared" si="154"/>
        <v>0</v>
      </c>
      <c r="Z66" s="23">
        <f t="shared" si="155"/>
        <v>0</v>
      </c>
      <c r="AA66" s="96"/>
      <c r="AB66" s="22" t="e">
        <f>IF((AB62="通貨を選択"),NA(),_xlfn.XLOOKUP(AB62,為替レート[通貨],為替レート[100JPY当たり]))</f>
        <v>#N/A</v>
      </c>
      <c r="AC66" s="22" t="e">
        <f>IF((AC62="通貨を選択"),NA(),_xlfn.XLOOKUP(AC62,為替レート[通貨],為替レート[100JPY当たり]))</f>
        <v>#N/A</v>
      </c>
      <c r="AD66" s="22" t="e">
        <f>IF((AD62="通貨を選択"),NA(),_xlfn.XLOOKUP(AD62,為替レート[通貨],為替レート[100JPY当たり]))</f>
        <v>#N/A</v>
      </c>
      <c r="AE66" s="22" t="e">
        <f>IF((AE62="通貨を選択"),NA(),_xlfn.XLOOKUP(AE62,為替レート[通貨],為替レート[100JPY当たり]))</f>
        <v>#N/A</v>
      </c>
      <c r="AF66" s="22" t="e">
        <f>IF((AF62="通貨を選択"),NA(),_xlfn.XLOOKUP(AF62,為替レート[通貨],為替レート[100JPY当たり]))</f>
        <v>#N/A</v>
      </c>
      <c r="AG66" s="22" t="e">
        <f>IF((AG62="通貨を選択"),NA(),_xlfn.XLOOKUP(AG62,為替レート[通貨],為替レート[100JPY当たり]))</f>
        <v>#N/A</v>
      </c>
      <c r="AH66" s="22" t="e">
        <f>IF((AH62="通貨を選択"),NA(),_xlfn.XLOOKUP(AH62,為替レート[通貨],為替レート[100JPY当たり]))</f>
        <v>#N/A</v>
      </c>
      <c r="AJ66" s="24">
        <f t="shared" si="147"/>
        <v>0</v>
      </c>
      <c r="AK66" s="24">
        <f t="shared" si="148"/>
        <v>0</v>
      </c>
      <c r="AL66" s="24">
        <f t="shared" si="149"/>
        <v>0</v>
      </c>
      <c r="AM66" s="24">
        <f t="shared" si="150"/>
        <v>0</v>
      </c>
      <c r="AN66" s="24">
        <f t="shared" si="151"/>
        <v>0</v>
      </c>
      <c r="AO66" s="24">
        <f t="shared" si="152"/>
        <v>0</v>
      </c>
      <c r="AP66" s="24">
        <f t="shared" si="153"/>
        <v>0</v>
      </c>
    </row>
    <row r="67" spans="1:42" s="22" customFormat="1" ht="15" customHeight="1" x14ac:dyDescent="0.25">
      <c r="A67" s="19" t="s">
        <v>56</v>
      </c>
      <c r="B67" s="19" t="s">
        <v>246</v>
      </c>
      <c r="C67" s="35"/>
      <c r="D67" s="36">
        <v>0</v>
      </c>
      <c r="E67" s="37"/>
      <c r="F67" s="37"/>
      <c r="G67" s="20" t="str">
        <f t="shared" si="145"/>
        <v/>
      </c>
      <c r="H67" s="37"/>
      <c r="I67" s="37"/>
      <c r="J67" s="37"/>
      <c r="K67" s="37"/>
      <c r="L67" s="37"/>
      <c r="M67" s="37"/>
      <c r="N67" s="37"/>
      <c r="O67" s="21">
        <f t="shared" si="146"/>
        <v>0</v>
      </c>
      <c r="P67" s="37"/>
      <c r="Q67" s="37"/>
      <c r="R67" s="37"/>
      <c r="S67" s="37"/>
      <c r="T67" s="37"/>
      <c r="U67" s="37"/>
      <c r="V67" s="37"/>
      <c r="W67" s="37"/>
      <c r="X67" s="37"/>
      <c r="Y67" s="18">
        <f t="shared" si="154"/>
        <v>0</v>
      </c>
      <c r="Z67" s="23">
        <f t="shared" si="155"/>
        <v>0</v>
      </c>
      <c r="AA67" s="96"/>
      <c r="AB67" s="22" t="e">
        <f>IF((AB62="通貨を選択"),NA(),_xlfn.XLOOKUP(AB62,為替レート[通貨],為替レート[100JPY当たり]))</f>
        <v>#N/A</v>
      </c>
      <c r="AC67" s="22" t="e">
        <f>IF((AC62="通貨を選択"),NA(),_xlfn.XLOOKUP(AC62,為替レート[通貨],為替レート[100JPY当たり]))</f>
        <v>#N/A</v>
      </c>
      <c r="AD67" s="22" t="e">
        <f>IF((AD62="通貨を選択"),NA(),_xlfn.XLOOKUP(AD62,為替レート[通貨],為替レート[100JPY当たり]))</f>
        <v>#N/A</v>
      </c>
      <c r="AE67" s="22" t="e">
        <f>IF((AE62="通貨を選択"),NA(),_xlfn.XLOOKUP(AE62,為替レート[通貨],為替レート[100JPY当たり]))</f>
        <v>#N/A</v>
      </c>
      <c r="AF67" s="22" t="e">
        <f>IF((AF62="通貨を選択"),NA(),_xlfn.XLOOKUP(AF62,為替レート[通貨],為替レート[100JPY当たり]))</f>
        <v>#N/A</v>
      </c>
      <c r="AG67" s="22" t="e">
        <f>IF((AG62="通貨を選択"),NA(),_xlfn.XLOOKUP(AG62,為替レート[通貨],為替レート[100JPY当たり]))</f>
        <v>#N/A</v>
      </c>
      <c r="AH67" s="22" t="e">
        <f>IF((AH62="通貨を選択"),NA(),_xlfn.XLOOKUP(AH62,為替レート[通貨],為替レート[100JPY当たり]))</f>
        <v>#N/A</v>
      </c>
      <c r="AJ67" s="24">
        <f t="shared" si="147"/>
        <v>0</v>
      </c>
      <c r="AK67" s="24">
        <f t="shared" si="148"/>
        <v>0</v>
      </c>
      <c r="AL67" s="24">
        <f t="shared" si="149"/>
        <v>0</v>
      </c>
      <c r="AM67" s="24">
        <f t="shared" si="150"/>
        <v>0</v>
      </c>
      <c r="AN67" s="24">
        <f t="shared" si="151"/>
        <v>0</v>
      </c>
      <c r="AO67" s="24">
        <f t="shared" si="152"/>
        <v>0</v>
      </c>
      <c r="AP67" s="24">
        <f t="shared" si="153"/>
        <v>0</v>
      </c>
    </row>
    <row r="68" spans="1:42" s="22" customFormat="1" ht="15" customHeight="1" x14ac:dyDescent="0.25">
      <c r="A68" s="25" t="s">
        <v>57</v>
      </c>
      <c r="B68" s="25" t="s">
        <v>246</v>
      </c>
      <c r="C68" s="38"/>
      <c r="D68" s="39">
        <v>0</v>
      </c>
      <c r="E68" s="40"/>
      <c r="F68" s="40"/>
      <c r="G68" s="26" t="str">
        <f t="shared" si="145"/>
        <v/>
      </c>
      <c r="H68" s="40"/>
      <c r="I68" s="40"/>
      <c r="J68" s="40"/>
      <c r="K68" s="40"/>
      <c r="L68" s="40"/>
      <c r="M68" s="40"/>
      <c r="N68" s="40"/>
      <c r="O68" s="27">
        <f t="shared" si="146"/>
        <v>0</v>
      </c>
      <c r="P68" s="40"/>
      <c r="Q68" s="40"/>
      <c r="R68" s="40"/>
      <c r="S68" s="40"/>
      <c r="T68" s="40"/>
      <c r="U68" s="40"/>
      <c r="V68" s="40"/>
      <c r="W68" s="40"/>
      <c r="X68" s="40"/>
      <c r="Y68" s="28">
        <f t="shared" si="154"/>
        <v>0</v>
      </c>
      <c r="Z68" s="29">
        <f t="shared" si="155"/>
        <v>0</v>
      </c>
      <c r="AA68" s="96"/>
      <c r="AB68" s="22" t="e">
        <f>IF((AB62="通貨を選択"),NA(),_xlfn.XLOOKUP(AB62,為替レート[通貨],為替レート[100JPY当たり]))</f>
        <v>#N/A</v>
      </c>
      <c r="AC68" s="22" t="e">
        <f>IF((AC62="通貨を選択"),NA(),_xlfn.XLOOKUP(AC62,為替レート[通貨],為替レート[100JPY当たり]))</f>
        <v>#N/A</v>
      </c>
      <c r="AD68" s="22" t="e">
        <f>IF((AD62="通貨を選択"),NA(),_xlfn.XLOOKUP(AD62,為替レート[通貨],為替レート[100JPY当たり]))</f>
        <v>#N/A</v>
      </c>
      <c r="AE68" s="22" t="e">
        <f>IF((AE62="通貨を選択"),NA(),_xlfn.XLOOKUP(AE62,為替レート[通貨],為替レート[100JPY当たり]))</f>
        <v>#N/A</v>
      </c>
      <c r="AF68" s="22" t="e">
        <f>IF((AF62="通貨を選択"),NA(),_xlfn.XLOOKUP(AF62,為替レート[通貨],為替レート[100JPY当たり]))</f>
        <v>#N/A</v>
      </c>
      <c r="AG68" s="22" t="e">
        <f>IF((AG62="通貨を選択"),NA(),_xlfn.XLOOKUP(AG62,為替レート[通貨],為替レート[100JPY当たり]))</f>
        <v>#N/A</v>
      </c>
      <c r="AH68" s="22" t="e">
        <f>IF((AH62="通貨を選択"),NA(),_xlfn.XLOOKUP(AH62,為替レート[通貨],為替レート[100JPY当たり]))</f>
        <v>#N/A</v>
      </c>
      <c r="AJ68" s="24">
        <f t="shared" si="147"/>
        <v>0</v>
      </c>
      <c r="AK68" s="24">
        <f t="shared" si="148"/>
        <v>0</v>
      </c>
      <c r="AL68" s="24">
        <f t="shared" si="149"/>
        <v>0</v>
      </c>
      <c r="AM68" s="24">
        <f t="shared" si="150"/>
        <v>0</v>
      </c>
      <c r="AN68" s="24">
        <f t="shared" si="151"/>
        <v>0</v>
      </c>
      <c r="AO68" s="24">
        <f t="shared" si="152"/>
        <v>0</v>
      </c>
      <c r="AP68" s="24">
        <f t="shared" si="153"/>
        <v>0</v>
      </c>
    </row>
    <row r="69" spans="1:42" ht="30" customHeight="1" x14ac:dyDescent="0.25">
      <c r="A69" s="11" t="s">
        <v>162</v>
      </c>
      <c r="B69" s="11"/>
      <c r="C69" s="10"/>
      <c r="D69" s="9"/>
      <c r="E69" s="32" t="s">
        <v>7</v>
      </c>
      <c r="F69" s="32" t="s">
        <v>7</v>
      </c>
      <c r="G69" s="32" t="s">
        <v>7</v>
      </c>
      <c r="H69" s="41" t="s">
        <v>73</v>
      </c>
      <c r="I69" s="41" t="s">
        <v>73</v>
      </c>
      <c r="J69" s="41" t="s">
        <v>73</v>
      </c>
      <c r="K69" s="41" t="s">
        <v>73</v>
      </c>
      <c r="L69" s="41" t="s">
        <v>73</v>
      </c>
      <c r="M69" s="41" t="s">
        <v>73</v>
      </c>
      <c r="N69" s="41" t="s">
        <v>73</v>
      </c>
      <c r="O69" s="33" t="s">
        <v>7</v>
      </c>
      <c r="P69" s="34" t="s">
        <v>7</v>
      </c>
      <c r="Q69" s="34" t="s">
        <v>7</v>
      </c>
      <c r="R69" s="34" t="s">
        <v>7</v>
      </c>
      <c r="S69" s="34" t="s">
        <v>7</v>
      </c>
      <c r="T69" s="34" t="s">
        <v>7</v>
      </c>
      <c r="U69" s="34" t="s">
        <v>7</v>
      </c>
      <c r="V69" s="34" t="s">
        <v>7</v>
      </c>
      <c r="W69" s="34" t="s">
        <v>7</v>
      </c>
      <c r="X69" s="34" t="s">
        <v>7</v>
      </c>
      <c r="Y69" s="34" t="s">
        <v>7</v>
      </c>
      <c r="Z69" s="32" t="s">
        <v>7</v>
      </c>
      <c r="AA69" s="93"/>
      <c r="AB69" s="4" t="str">
        <f t="shared" ref="AB69" si="156">H69</f>
        <v>通貨を選択</v>
      </c>
      <c r="AC69" s="4" t="str">
        <f t="shared" ref="AC69" si="157">I69</f>
        <v>通貨を選択</v>
      </c>
      <c r="AD69" s="4" t="str">
        <f t="shared" ref="AD69" si="158">J69</f>
        <v>通貨を選択</v>
      </c>
      <c r="AE69" s="4" t="str">
        <f t="shared" ref="AE69" si="159">K69</f>
        <v>通貨を選択</v>
      </c>
      <c r="AF69" s="4" t="str">
        <f t="shared" ref="AF69" si="160">L69</f>
        <v>通貨を選択</v>
      </c>
      <c r="AG69" s="4" t="str">
        <f t="shared" ref="AG69" si="161">M69</f>
        <v>通貨を選択</v>
      </c>
      <c r="AH69" s="4" t="str">
        <f t="shared" ref="AH69" si="162">N69</f>
        <v>通貨を選択</v>
      </c>
      <c r="AJ69" s="4" t="s">
        <v>7</v>
      </c>
      <c r="AK69" s="4" t="s">
        <v>7</v>
      </c>
      <c r="AL69" s="4" t="s">
        <v>7</v>
      </c>
      <c r="AM69" s="4" t="s">
        <v>7</v>
      </c>
      <c r="AN69" s="4" t="s">
        <v>7</v>
      </c>
      <c r="AO69" s="4" t="s">
        <v>7</v>
      </c>
      <c r="AP69" s="4" t="s">
        <v>7</v>
      </c>
    </row>
    <row r="70" spans="1:42" s="22" customFormat="1" ht="15" customHeight="1" x14ac:dyDescent="0.25">
      <c r="A70" s="19" t="s">
        <v>52</v>
      </c>
      <c r="B70" s="19" t="s">
        <v>247</v>
      </c>
      <c r="C70" s="35"/>
      <c r="D70" s="36"/>
      <c r="E70" s="37"/>
      <c r="F70" s="37"/>
      <c r="G70" s="20" t="str">
        <f t="shared" ref="G70:G75" si="163">IF(OR(E70&lt;&gt;"",F70&lt;&gt;""),E70*12+F70,"")</f>
        <v/>
      </c>
      <c r="H70" s="37"/>
      <c r="I70" s="37"/>
      <c r="J70" s="37"/>
      <c r="K70" s="37"/>
      <c r="L70" s="37"/>
      <c r="M70" s="37"/>
      <c r="N70" s="37"/>
      <c r="O70" s="21">
        <f t="shared" ref="O70:O75" si="164">SUM(AJ70:AP70)*12</f>
        <v>0</v>
      </c>
      <c r="P70" s="37"/>
      <c r="Q70" s="37"/>
      <c r="R70" s="37"/>
      <c r="S70" s="37">
        <v>0</v>
      </c>
      <c r="T70" s="37"/>
      <c r="U70" s="37"/>
      <c r="V70" s="37"/>
      <c r="W70" s="37"/>
      <c r="X70" s="37"/>
      <c r="Y70" s="18">
        <f>SUM(P70:W70)*12+X70</f>
        <v>0</v>
      </c>
      <c r="Z70" s="23">
        <f>O70+Y70</f>
        <v>0</v>
      </c>
      <c r="AA70" s="96"/>
      <c r="AB70" s="22" t="e">
        <f>IF((AB69="通貨を選択"),NA(),_xlfn.XLOOKUP(AB69,為替レート[通貨],為替レート[100JPY当たり]))</f>
        <v>#N/A</v>
      </c>
      <c r="AC70" s="22" t="e">
        <f>IF((AC69="通貨を選択"),NA(),_xlfn.XLOOKUP(AC69,為替レート[通貨],為替レート[100JPY当たり]))</f>
        <v>#N/A</v>
      </c>
      <c r="AD70" s="22" t="e">
        <f>IF((AD69="通貨を選択"),NA(),_xlfn.XLOOKUP(AD69,為替レート[通貨],為替レート[100JPY当たり]))</f>
        <v>#N/A</v>
      </c>
      <c r="AE70" s="22" t="e">
        <f>IF((AE69="通貨を選択"),NA(),_xlfn.XLOOKUP(AE69,為替レート[通貨],為替レート[100JPY当たり]))</f>
        <v>#N/A</v>
      </c>
      <c r="AF70" s="22" t="e">
        <f>IF((AF69="通貨を選択"),NA(),_xlfn.XLOOKUP(AF69,為替レート[通貨],為替レート[100JPY当たり]))</f>
        <v>#N/A</v>
      </c>
      <c r="AG70" s="22" t="e">
        <f>IF((AG69="通貨を選択"),NA(),_xlfn.XLOOKUP(AG69,為替レート[通貨],為替レート[100JPY当たり]))</f>
        <v>#N/A</v>
      </c>
      <c r="AH70" s="22" t="e">
        <f>IF((AH69="通貨を選択"),NA(),_xlfn.XLOOKUP(AH69,為替レート[通貨],為替レート[100JPY当たり]))</f>
        <v>#N/A</v>
      </c>
      <c r="AJ70" s="24">
        <f t="shared" ref="AJ70:AJ75" si="165">IF(H70&lt;&gt;"",H70/AB70*100,0)</f>
        <v>0</v>
      </c>
      <c r="AK70" s="24">
        <f t="shared" ref="AK70:AK75" si="166">IF(I70&lt;&gt;"",I70/AC70*100,0)</f>
        <v>0</v>
      </c>
      <c r="AL70" s="24">
        <f t="shared" ref="AL70:AL75" si="167">IF(J70&lt;&gt;"",J70/AD70*100,0)</f>
        <v>0</v>
      </c>
      <c r="AM70" s="24">
        <f t="shared" ref="AM70:AM75" si="168">IF(K70&lt;&gt;"",K70/AE70*100,0)</f>
        <v>0</v>
      </c>
      <c r="AN70" s="24">
        <f t="shared" ref="AN70:AN75" si="169">IF(L70&lt;&gt;"",L70/AF70*100,0)</f>
        <v>0</v>
      </c>
      <c r="AO70" s="24">
        <f t="shared" ref="AO70:AO75" si="170">IF(M70&lt;&gt;"",M70/AG70*100,0)</f>
        <v>0</v>
      </c>
      <c r="AP70" s="24">
        <f t="shared" ref="AP70:AP75" si="171">IF(N70&lt;&gt;"",N70/AH70*100,0)</f>
        <v>0</v>
      </c>
    </row>
    <row r="71" spans="1:42" s="22" customFormat="1" ht="15" customHeight="1" x14ac:dyDescent="0.25">
      <c r="A71" s="19" t="s">
        <v>53</v>
      </c>
      <c r="B71" s="19" t="s">
        <v>247</v>
      </c>
      <c r="C71" s="35"/>
      <c r="D71" s="36"/>
      <c r="E71" s="37"/>
      <c r="F71" s="37"/>
      <c r="G71" s="20" t="str">
        <f t="shared" si="163"/>
        <v/>
      </c>
      <c r="H71" s="37"/>
      <c r="I71" s="37"/>
      <c r="J71" s="37"/>
      <c r="K71" s="37"/>
      <c r="L71" s="37"/>
      <c r="M71" s="37"/>
      <c r="N71" s="37"/>
      <c r="O71" s="21">
        <f t="shared" si="164"/>
        <v>0</v>
      </c>
      <c r="P71" s="37"/>
      <c r="Q71" s="37"/>
      <c r="R71" s="37"/>
      <c r="S71" s="37">
        <v>0</v>
      </c>
      <c r="T71" s="37"/>
      <c r="U71" s="37"/>
      <c r="V71" s="37"/>
      <c r="W71" s="37"/>
      <c r="X71" s="37"/>
      <c r="Y71" s="18">
        <f t="shared" ref="Y71:Y75" si="172">SUM(P71:W71)*12+X71</f>
        <v>0</v>
      </c>
      <c r="Z71" s="23">
        <f t="shared" ref="Z71:Z75" si="173">O71+Y71</f>
        <v>0</v>
      </c>
      <c r="AA71" s="96"/>
      <c r="AB71" s="22" t="e">
        <f>IF((AB69="通貨を選択"),NA(),_xlfn.XLOOKUP(AB69,為替レート[通貨],為替レート[100JPY当たり]))</f>
        <v>#N/A</v>
      </c>
      <c r="AC71" s="22" t="e">
        <f>IF((AC69="通貨を選択"),NA(),_xlfn.XLOOKUP(AC69,為替レート[通貨],為替レート[100JPY当たり]))</f>
        <v>#N/A</v>
      </c>
      <c r="AD71" s="22" t="e">
        <f>IF((AD69="通貨を選択"),NA(),_xlfn.XLOOKUP(AD69,為替レート[通貨],為替レート[100JPY当たり]))</f>
        <v>#N/A</v>
      </c>
      <c r="AE71" s="22" t="e">
        <f>IF((AE69="通貨を選択"),NA(),_xlfn.XLOOKUP(AE69,為替レート[通貨],為替レート[100JPY当たり]))</f>
        <v>#N/A</v>
      </c>
      <c r="AF71" s="22" t="e">
        <f>IF((AF69="通貨を選択"),NA(),_xlfn.XLOOKUP(AF69,為替レート[通貨],為替レート[100JPY当たり]))</f>
        <v>#N/A</v>
      </c>
      <c r="AG71" s="22" t="e">
        <f>IF((AG69="通貨を選択"),NA(),_xlfn.XLOOKUP(AG69,為替レート[通貨],為替レート[100JPY当たり]))</f>
        <v>#N/A</v>
      </c>
      <c r="AH71" s="22" t="e">
        <f>IF((AH69="通貨を選択"),NA(),_xlfn.XLOOKUP(AH69,為替レート[通貨],為替レート[100JPY当たり]))</f>
        <v>#N/A</v>
      </c>
      <c r="AJ71" s="24">
        <f t="shared" si="165"/>
        <v>0</v>
      </c>
      <c r="AK71" s="24">
        <f t="shared" si="166"/>
        <v>0</v>
      </c>
      <c r="AL71" s="24">
        <f t="shared" si="167"/>
        <v>0</v>
      </c>
      <c r="AM71" s="24">
        <f t="shared" si="168"/>
        <v>0</v>
      </c>
      <c r="AN71" s="24">
        <f t="shared" si="169"/>
        <v>0</v>
      </c>
      <c r="AO71" s="24">
        <f t="shared" si="170"/>
        <v>0</v>
      </c>
      <c r="AP71" s="24">
        <f t="shared" si="171"/>
        <v>0</v>
      </c>
    </row>
    <row r="72" spans="1:42" s="22" customFormat="1" ht="15" customHeight="1" x14ac:dyDescent="0.25">
      <c r="A72" s="19" t="s">
        <v>54</v>
      </c>
      <c r="B72" s="19" t="s">
        <v>247</v>
      </c>
      <c r="C72" s="35"/>
      <c r="D72" s="36"/>
      <c r="E72" s="37"/>
      <c r="F72" s="37"/>
      <c r="G72" s="20" t="str">
        <f t="shared" si="163"/>
        <v/>
      </c>
      <c r="H72" s="37"/>
      <c r="I72" s="37"/>
      <c r="J72" s="37"/>
      <c r="K72" s="37"/>
      <c r="L72" s="37"/>
      <c r="M72" s="37"/>
      <c r="N72" s="37"/>
      <c r="O72" s="21">
        <f t="shared" si="164"/>
        <v>0</v>
      </c>
      <c r="P72" s="37"/>
      <c r="Q72" s="37"/>
      <c r="R72" s="37"/>
      <c r="S72" s="37">
        <v>0</v>
      </c>
      <c r="T72" s="37"/>
      <c r="U72" s="37"/>
      <c r="V72" s="37"/>
      <c r="W72" s="37"/>
      <c r="X72" s="37"/>
      <c r="Y72" s="18">
        <f t="shared" si="172"/>
        <v>0</v>
      </c>
      <c r="Z72" s="23">
        <f t="shared" si="173"/>
        <v>0</v>
      </c>
      <c r="AA72" s="96"/>
      <c r="AB72" s="22" t="e">
        <f>IF((AB69="通貨を選択"),NA(),_xlfn.XLOOKUP(AB69,為替レート[通貨],為替レート[100JPY当たり]))</f>
        <v>#N/A</v>
      </c>
      <c r="AC72" s="22" t="e">
        <f>IF((AC69="通貨を選択"),NA(),_xlfn.XLOOKUP(AC69,為替レート[通貨],為替レート[100JPY当たり]))</f>
        <v>#N/A</v>
      </c>
      <c r="AD72" s="22" t="e">
        <f>IF((AD69="通貨を選択"),NA(),_xlfn.XLOOKUP(AD69,為替レート[通貨],為替レート[100JPY当たり]))</f>
        <v>#N/A</v>
      </c>
      <c r="AE72" s="22" t="e">
        <f>IF((AE69="通貨を選択"),NA(),_xlfn.XLOOKUP(AE69,為替レート[通貨],為替レート[100JPY当たり]))</f>
        <v>#N/A</v>
      </c>
      <c r="AF72" s="22" t="e">
        <f>IF((AF69="通貨を選択"),NA(),_xlfn.XLOOKUP(AF69,為替レート[通貨],為替レート[100JPY当たり]))</f>
        <v>#N/A</v>
      </c>
      <c r="AG72" s="22" t="e">
        <f>IF((AG69="通貨を選択"),NA(),_xlfn.XLOOKUP(AG69,為替レート[通貨],為替レート[100JPY当たり]))</f>
        <v>#N/A</v>
      </c>
      <c r="AH72" s="22" t="e">
        <f>IF((AH69="通貨を選択"),NA(),_xlfn.XLOOKUP(AH69,為替レート[通貨],為替レート[100JPY当たり]))</f>
        <v>#N/A</v>
      </c>
      <c r="AJ72" s="24">
        <f t="shared" si="165"/>
        <v>0</v>
      </c>
      <c r="AK72" s="24">
        <f t="shared" si="166"/>
        <v>0</v>
      </c>
      <c r="AL72" s="24">
        <f t="shared" si="167"/>
        <v>0</v>
      </c>
      <c r="AM72" s="24">
        <f t="shared" si="168"/>
        <v>0</v>
      </c>
      <c r="AN72" s="24">
        <f t="shared" si="169"/>
        <v>0</v>
      </c>
      <c r="AO72" s="24">
        <f t="shared" si="170"/>
        <v>0</v>
      </c>
      <c r="AP72" s="24">
        <f t="shared" si="171"/>
        <v>0</v>
      </c>
    </row>
    <row r="73" spans="1:42" s="22" customFormat="1" ht="15" customHeight="1" x14ac:dyDescent="0.25">
      <c r="A73" s="19" t="s">
        <v>55</v>
      </c>
      <c r="B73" s="19" t="s">
        <v>247</v>
      </c>
      <c r="C73" s="35"/>
      <c r="D73" s="36">
        <v>0</v>
      </c>
      <c r="E73" s="37"/>
      <c r="F73" s="37"/>
      <c r="G73" s="20" t="str">
        <f t="shared" si="163"/>
        <v/>
      </c>
      <c r="H73" s="37"/>
      <c r="I73" s="37"/>
      <c r="J73" s="37"/>
      <c r="K73" s="37"/>
      <c r="L73" s="37"/>
      <c r="M73" s="37"/>
      <c r="N73" s="37"/>
      <c r="O73" s="21">
        <f t="shared" si="164"/>
        <v>0</v>
      </c>
      <c r="P73" s="37"/>
      <c r="Q73" s="37"/>
      <c r="R73" s="37"/>
      <c r="S73" s="37"/>
      <c r="T73" s="37"/>
      <c r="U73" s="37"/>
      <c r="V73" s="37"/>
      <c r="W73" s="37"/>
      <c r="X73" s="37"/>
      <c r="Y73" s="18">
        <f t="shared" si="172"/>
        <v>0</v>
      </c>
      <c r="Z73" s="23">
        <f t="shared" si="173"/>
        <v>0</v>
      </c>
      <c r="AA73" s="96"/>
      <c r="AB73" s="22" t="e">
        <f>IF((AB69="通貨を選択"),NA(),_xlfn.XLOOKUP(AB69,為替レート[通貨],為替レート[100JPY当たり]))</f>
        <v>#N/A</v>
      </c>
      <c r="AC73" s="22" t="e">
        <f>IF((AC69="通貨を選択"),NA(),_xlfn.XLOOKUP(AC69,為替レート[通貨],為替レート[100JPY当たり]))</f>
        <v>#N/A</v>
      </c>
      <c r="AD73" s="22" t="e">
        <f>IF((AD69="通貨を選択"),NA(),_xlfn.XLOOKUP(AD69,為替レート[通貨],為替レート[100JPY当たり]))</f>
        <v>#N/A</v>
      </c>
      <c r="AE73" s="22" t="e">
        <f>IF((AE69="通貨を選択"),NA(),_xlfn.XLOOKUP(AE69,為替レート[通貨],為替レート[100JPY当たり]))</f>
        <v>#N/A</v>
      </c>
      <c r="AF73" s="22" t="e">
        <f>IF((AF69="通貨を選択"),NA(),_xlfn.XLOOKUP(AF69,為替レート[通貨],為替レート[100JPY当たり]))</f>
        <v>#N/A</v>
      </c>
      <c r="AG73" s="22" t="e">
        <f>IF((AG69="通貨を選択"),NA(),_xlfn.XLOOKUP(AG69,為替レート[通貨],為替レート[100JPY当たり]))</f>
        <v>#N/A</v>
      </c>
      <c r="AH73" s="22" t="e">
        <f>IF((AH69="通貨を選択"),NA(),_xlfn.XLOOKUP(AH69,為替レート[通貨],為替レート[100JPY当たり]))</f>
        <v>#N/A</v>
      </c>
      <c r="AJ73" s="24">
        <f t="shared" si="165"/>
        <v>0</v>
      </c>
      <c r="AK73" s="24">
        <f t="shared" si="166"/>
        <v>0</v>
      </c>
      <c r="AL73" s="24">
        <f t="shared" si="167"/>
        <v>0</v>
      </c>
      <c r="AM73" s="24">
        <f t="shared" si="168"/>
        <v>0</v>
      </c>
      <c r="AN73" s="24">
        <f t="shared" si="169"/>
        <v>0</v>
      </c>
      <c r="AO73" s="24">
        <f t="shared" si="170"/>
        <v>0</v>
      </c>
      <c r="AP73" s="24">
        <f t="shared" si="171"/>
        <v>0</v>
      </c>
    </row>
    <row r="74" spans="1:42" s="22" customFormat="1" ht="15" customHeight="1" x14ac:dyDescent="0.25">
      <c r="A74" s="19" t="s">
        <v>56</v>
      </c>
      <c r="B74" s="19" t="s">
        <v>247</v>
      </c>
      <c r="C74" s="35"/>
      <c r="D74" s="36">
        <v>0</v>
      </c>
      <c r="E74" s="37"/>
      <c r="F74" s="37"/>
      <c r="G74" s="20" t="str">
        <f t="shared" si="163"/>
        <v/>
      </c>
      <c r="H74" s="37"/>
      <c r="I74" s="37"/>
      <c r="J74" s="37"/>
      <c r="K74" s="37"/>
      <c r="L74" s="37"/>
      <c r="M74" s="37"/>
      <c r="N74" s="37"/>
      <c r="O74" s="21">
        <f t="shared" si="164"/>
        <v>0</v>
      </c>
      <c r="P74" s="37"/>
      <c r="Q74" s="37"/>
      <c r="R74" s="37"/>
      <c r="S74" s="37"/>
      <c r="T74" s="37"/>
      <c r="U74" s="37"/>
      <c r="V74" s="37"/>
      <c r="W74" s="37"/>
      <c r="X74" s="37"/>
      <c r="Y74" s="18">
        <f t="shared" si="172"/>
        <v>0</v>
      </c>
      <c r="Z74" s="23">
        <f t="shared" si="173"/>
        <v>0</v>
      </c>
      <c r="AA74" s="96"/>
      <c r="AB74" s="22" t="e">
        <f>IF((AB69="通貨を選択"),NA(),_xlfn.XLOOKUP(AB69,為替レート[通貨],為替レート[100JPY当たり]))</f>
        <v>#N/A</v>
      </c>
      <c r="AC74" s="22" t="e">
        <f>IF((AC69="通貨を選択"),NA(),_xlfn.XLOOKUP(AC69,為替レート[通貨],為替レート[100JPY当たり]))</f>
        <v>#N/A</v>
      </c>
      <c r="AD74" s="22" t="e">
        <f>IF((AD69="通貨を選択"),NA(),_xlfn.XLOOKUP(AD69,為替レート[通貨],為替レート[100JPY当たり]))</f>
        <v>#N/A</v>
      </c>
      <c r="AE74" s="22" t="e">
        <f>IF((AE69="通貨を選択"),NA(),_xlfn.XLOOKUP(AE69,為替レート[通貨],為替レート[100JPY当たり]))</f>
        <v>#N/A</v>
      </c>
      <c r="AF74" s="22" t="e">
        <f>IF((AF69="通貨を選択"),NA(),_xlfn.XLOOKUP(AF69,為替レート[通貨],為替レート[100JPY当たり]))</f>
        <v>#N/A</v>
      </c>
      <c r="AG74" s="22" t="e">
        <f>IF((AG69="通貨を選択"),NA(),_xlfn.XLOOKUP(AG69,為替レート[通貨],為替レート[100JPY当たり]))</f>
        <v>#N/A</v>
      </c>
      <c r="AH74" s="22" t="e">
        <f>IF((AH69="通貨を選択"),NA(),_xlfn.XLOOKUP(AH69,為替レート[通貨],為替レート[100JPY当たり]))</f>
        <v>#N/A</v>
      </c>
      <c r="AJ74" s="24">
        <f t="shared" si="165"/>
        <v>0</v>
      </c>
      <c r="AK74" s="24">
        <f t="shared" si="166"/>
        <v>0</v>
      </c>
      <c r="AL74" s="24">
        <f t="shared" si="167"/>
        <v>0</v>
      </c>
      <c r="AM74" s="24">
        <f t="shared" si="168"/>
        <v>0</v>
      </c>
      <c r="AN74" s="24">
        <f t="shared" si="169"/>
        <v>0</v>
      </c>
      <c r="AO74" s="24">
        <f t="shared" si="170"/>
        <v>0</v>
      </c>
      <c r="AP74" s="24">
        <f t="shared" si="171"/>
        <v>0</v>
      </c>
    </row>
    <row r="75" spans="1:42" s="22" customFormat="1" ht="15" customHeight="1" x14ac:dyDescent="0.25">
      <c r="A75" s="25" t="s">
        <v>57</v>
      </c>
      <c r="B75" s="25" t="s">
        <v>247</v>
      </c>
      <c r="C75" s="38"/>
      <c r="D75" s="39">
        <v>0</v>
      </c>
      <c r="E75" s="40"/>
      <c r="F75" s="40"/>
      <c r="G75" s="26" t="str">
        <f t="shared" si="163"/>
        <v/>
      </c>
      <c r="H75" s="40"/>
      <c r="I75" s="40"/>
      <c r="J75" s="40"/>
      <c r="K75" s="40"/>
      <c r="L75" s="40"/>
      <c r="M75" s="40"/>
      <c r="N75" s="40"/>
      <c r="O75" s="27">
        <f t="shared" si="164"/>
        <v>0</v>
      </c>
      <c r="P75" s="40"/>
      <c r="Q75" s="40"/>
      <c r="R75" s="40"/>
      <c r="S75" s="40"/>
      <c r="T75" s="40"/>
      <c r="U75" s="40"/>
      <c r="V75" s="40"/>
      <c r="W75" s="40"/>
      <c r="X75" s="40"/>
      <c r="Y75" s="28">
        <f t="shared" si="172"/>
        <v>0</v>
      </c>
      <c r="Z75" s="29">
        <f t="shared" si="173"/>
        <v>0</v>
      </c>
      <c r="AA75" s="96"/>
      <c r="AB75" s="22" t="e">
        <f>IF((AB69="通貨を選択"),NA(),_xlfn.XLOOKUP(AB69,為替レート[通貨],為替レート[100JPY当たり]))</f>
        <v>#N/A</v>
      </c>
      <c r="AC75" s="22" t="e">
        <f>IF((AC69="通貨を選択"),NA(),_xlfn.XLOOKUP(AC69,為替レート[通貨],為替レート[100JPY当たり]))</f>
        <v>#N/A</v>
      </c>
      <c r="AD75" s="22" t="e">
        <f>IF((AD69="通貨を選択"),NA(),_xlfn.XLOOKUP(AD69,為替レート[通貨],為替レート[100JPY当たり]))</f>
        <v>#N/A</v>
      </c>
      <c r="AE75" s="22" t="e">
        <f>IF((AE69="通貨を選択"),NA(),_xlfn.XLOOKUP(AE69,為替レート[通貨],為替レート[100JPY当たり]))</f>
        <v>#N/A</v>
      </c>
      <c r="AF75" s="22" t="e">
        <f>IF((AF69="通貨を選択"),NA(),_xlfn.XLOOKUP(AF69,為替レート[通貨],為替レート[100JPY当たり]))</f>
        <v>#N/A</v>
      </c>
      <c r="AG75" s="22" t="e">
        <f>IF((AG69="通貨を選択"),NA(),_xlfn.XLOOKUP(AG69,為替レート[通貨],為替レート[100JPY当たり]))</f>
        <v>#N/A</v>
      </c>
      <c r="AH75" s="22" t="e">
        <f>IF((AH69="通貨を選択"),NA(),_xlfn.XLOOKUP(AH69,為替レート[通貨],為替レート[100JPY当たり]))</f>
        <v>#N/A</v>
      </c>
      <c r="AJ75" s="24">
        <f t="shared" si="165"/>
        <v>0</v>
      </c>
      <c r="AK75" s="24">
        <f t="shared" si="166"/>
        <v>0</v>
      </c>
      <c r="AL75" s="24">
        <f t="shared" si="167"/>
        <v>0</v>
      </c>
      <c r="AM75" s="24">
        <f t="shared" si="168"/>
        <v>0</v>
      </c>
      <c r="AN75" s="24">
        <f t="shared" si="169"/>
        <v>0</v>
      </c>
      <c r="AO75" s="24">
        <f t="shared" si="170"/>
        <v>0</v>
      </c>
      <c r="AP75" s="24">
        <f t="shared" si="171"/>
        <v>0</v>
      </c>
    </row>
    <row r="76" spans="1:42" ht="30" customHeight="1" x14ac:dyDescent="0.25">
      <c r="A76" s="11" t="s">
        <v>163</v>
      </c>
      <c r="B76" s="11"/>
      <c r="C76" s="10"/>
      <c r="D76" s="9"/>
      <c r="E76" s="32" t="s">
        <v>7</v>
      </c>
      <c r="F76" s="32" t="s">
        <v>7</v>
      </c>
      <c r="G76" s="32" t="s">
        <v>7</v>
      </c>
      <c r="H76" s="41" t="s">
        <v>73</v>
      </c>
      <c r="I76" s="41" t="s">
        <v>73</v>
      </c>
      <c r="J76" s="41" t="s">
        <v>73</v>
      </c>
      <c r="K76" s="41" t="s">
        <v>73</v>
      </c>
      <c r="L76" s="41" t="s">
        <v>73</v>
      </c>
      <c r="M76" s="41" t="s">
        <v>73</v>
      </c>
      <c r="N76" s="41" t="s">
        <v>73</v>
      </c>
      <c r="O76" s="33" t="s">
        <v>7</v>
      </c>
      <c r="P76" s="34" t="s">
        <v>7</v>
      </c>
      <c r="Q76" s="34" t="s">
        <v>7</v>
      </c>
      <c r="R76" s="34" t="s">
        <v>7</v>
      </c>
      <c r="S76" s="34" t="s">
        <v>7</v>
      </c>
      <c r="T76" s="34" t="s">
        <v>7</v>
      </c>
      <c r="U76" s="34" t="s">
        <v>7</v>
      </c>
      <c r="V76" s="34" t="s">
        <v>7</v>
      </c>
      <c r="W76" s="34" t="s">
        <v>7</v>
      </c>
      <c r="X76" s="34" t="s">
        <v>7</v>
      </c>
      <c r="Y76" s="34" t="s">
        <v>7</v>
      </c>
      <c r="Z76" s="32" t="s">
        <v>7</v>
      </c>
      <c r="AA76" s="93"/>
      <c r="AB76" s="4" t="str">
        <f t="shared" ref="AB76" si="174">H76</f>
        <v>通貨を選択</v>
      </c>
      <c r="AC76" s="4" t="str">
        <f t="shared" ref="AC76" si="175">I76</f>
        <v>通貨を選択</v>
      </c>
      <c r="AD76" s="4" t="str">
        <f t="shared" ref="AD76" si="176">J76</f>
        <v>通貨を選択</v>
      </c>
      <c r="AE76" s="4" t="str">
        <f t="shared" ref="AE76" si="177">K76</f>
        <v>通貨を選択</v>
      </c>
      <c r="AF76" s="4" t="str">
        <f t="shared" ref="AF76" si="178">L76</f>
        <v>通貨を選択</v>
      </c>
      <c r="AG76" s="4" t="str">
        <f t="shared" ref="AG76" si="179">M76</f>
        <v>通貨を選択</v>
      </c>
      <c r="AH76" s="4" t="str">
        <f t="shared" ref="AH76" si="180">N76</f>
        <v>通貨を選択</v>
      </c>
      <c r="AJ76" s="4" t="s">
        <v>7</v>
      </c>
      <c r="AK76" s="4" t="s">
        <v>7</v>
      </c>
      <c r="AL76" s="4" t="s">
        <v>7</v>
      </c>
      <c r="AM76" s="4" t="s">
        <v>7</v>
      </c>
      <c r="AN76" s="4" t="s">
        <v>7</v>
      </c>
      <c r="AO76" s="4" t="s">
        <v>7</v>
      </c>
      <c r="AP76" s="4" t="s">
        <v>7</v>
      </c>
    </row>
    <row r="77" spans="1:42" s="22" customFormat="1" ht="15" customHeight="1" x14ac:dyDescent="0.25">
      <c r="A77" s="19" t="s">
        <v>52</v>
      </c>
      <c r="B77" s="19" t="s">
        <v>248</v>
      </c>
      <c r="C77" s="35"/>
      <c r="D77" s="36"/>
      <c r="E77" s="37"/>
      <c r="F77" s="37"/>
      <c r="G77" s="20" t="str">
        <f t="shared" ref="G77:G82" si="181">IF(OR(E77&lt;&gt;"",F77&lt;&gt;""),E77*12+F77,"")</f>
        <v/>
      </c>
      <c r="H77" s="37"/>
      <c r="I77" s="37"/>
      <c r="J77" s="37"/>
      <c r="K77" s="37"/>
      <c r="L77" s="37"/>
      <c r="M77" s="37"/>
      <c r="N77" s="37"/>
      <c r="O77" s="21">
        <f t="shared" ref="O77:O82" si="182">SUM(AJ77:AP77)*12</f>
        <v>0</v>
      </c>
      <c r="P77" s="37"/>
      <c r="Q77" s="37"/>
      <c r="R77" s="37"/>
      <c r="S77" s="37">
        <v>0</v>
      </c>
      <c r="T77" s="37"/>
      <c r="U77" s="37"/>
      <c r="V77" s="37"/>
      <c r="W77" s="37"/>
      <c r="X77" s="37"/>
      <c r="Y77" s="18">
        <f>SUM(P77:W77)*12+X77</f>
        <v>0</v>
      </c>
      <c r="Z77" s="23">
        <f>O77+Y77</f>
        <v>0</v>
      </c>
      <c r="AA77" s="96"/>
      <c r="AB77" s="22" t="e">
        <f>IF((AB76="通貨を選択"),NA(),_xlfn.XLOOKUP(AB76,為替レート[通貨],為替レート[100JPY当たり]))</f>
        <v>#N/A</v>
      </c>
      <c r="AC77" s="22" t="e">
        <f>IF((AC76="通貨を選択"),NA(),_xlfn.XLOOKUP(AC76,為替レート[通貨],為替レート[100JPY当たり]))</f>
        <v>#N/A</v>
      </c>
      <c r="AD77" s="22" t="e">
        <f>IF((AD76="通貨を選択"),NA(),_xlfn.XLOOKUP(AD76,為替レート[通貨],為替レート[100JPY当たり]))</f>
        <v>#N/A</v>
      </c>
      <c r="AE77" s="22" t="e">
        <f>IF((AE76="通貨を選択"),NA(),_xlfn.XLOOKUP(AE76,為替レート[通貨],為替レート[100JPY当たり]))</f>
        <v>#N/A</v>
      </c>
      <c r="AF77" s="22" t="e">
        <f>IF((AF76="通貨を選択"),NA(),_xlfn.XLOOKUP(AF76,為替レート[通貨],為替レート[100JPY当たり]))</f>
        <v>#N/A</v>
      </c>
      <c r="AG77" s="22" t="e">
        <f>IF((AG76="通貨を選択"),NA(),_xlfn.XLOOKUP(AG76,為替レート[通貨],為替レート[100JPY当たり]))</f>
        <v>#N/A</v>
      </c>
      <c r="AH77" s="22" t="e">
        <f>IF((AH76="通貨を選択"),NA(),_xlfn.XLOOKUP(AH76,為替レート[通貨],為替レート[100JPY当たり]))</f>
        <v>#N/A</v>
      </c>
      <c r="AJ77" s="24">
        <f t="shared" ref="AJ77:AJ82" si="183">IF(H77&lt;&gt;"",H77/AB77*100,0)</f>
        <v>0</v>
      </c>
      <c r="AK77" s="24">
        <f t="shared" ref="AK77:AK82" si="184">IF(I77&lt;&gt;"",I77/AC77*100,0)</f>
        <v>0</v>
      </c>
      <c r="AL77" s="24">
        <f t="shared" ref="AL77:AL82" si="185">IF(J77&lt;&gt;"",J77/AD77*100,0)</f>
        <v>0</v>
      </c>
      <c r="AM77" s="24">
        <f t="shared" ref="AM77:AM82" si="186">IF(K77&lt;&gt;"",K77/AE77*100,0)</f>
        <v>0</v>
      </c>
      <c r="AN77" s="24">
        <f t="shared" ref="AN77:AN82" si="187">IF(L77&lt;&gt;"",L77/AF77*100,0)</f>
        <v>0</v>
      </c>
      <c r="AO77" s="24">
        <f t="shared" ref="AO77:AO82" si="188">IF(M77&lt;&gt;"",M77/AG77*100,0)</f>
        <v>0</v>
      </c>
      <c r="AP77" s="24">
        <f t="shared" ref="AP77:AP82" si="189">IF(N77&lt;&gt;"",N77/AH77*100,0)</f>
        <v>0</v>
      </c>
    </row>
    <row r="78" spans="1:42" s="22" customFormat="1" ht="15" customHeight="1" x14ac:dyDescent="0.25">
      <c r="A78" s="19" t="s">
        <v>53</v>
      </c>
      <c r="B78" s="19" t="s">
        <v>248</v>
      </c>
      <c r="C78" s="35"/>
      <c r="D78" s="36"/>
      <c r="E78" s="37"/>
      <c r="F78" s="37"/>
      <c r="G78" s="20" t="str">
        <f t="shared" si="181"/>
        <v/>
      </c>
      <c r="H78" s="37"/>
      <c r="I78" s="37"/>
      <c r="J78" s="37"/>
      <c r="K78" s="37"/>
      <c r="L78" s="37"/>
      <c r="M78" s="37"/>
      <c r="N78" s="37"/>
      <c r="O78" s="21">
        <f t="shared" si="182"/>
        <v>0</v>
      </c>
      <c r="P78" s="37"/>
      <c r="Q78" s="37"/>
      <c r="R78" s="37"/>
      <c r="S78" s="37">
        <v>0</v>
      </c>
      <c r="T78" s="37"/>
      <c r="U78" s="37"/>
      <c r="V78" s="37"/>
      <c r="W78" s="37"/>
      <c r="X78" s="37"/>
      <c r="Y78" s="18">
        <f t="shared" ref="Y78:Y82" si="190">SUM(P78:W78)*12+X78</f>
        <v>0</v>
      </c>
      <c r="Z78" s="23">
        <f t="shared" ref="Z78:Z82" si="191">O78+Y78</f>
        <v>0</v>
      </c>
      <c r="AA78" s="96"/>
      <c r="AB78" s="22" t="e">
        <f>IF((AB76="通貨を選択"),NA(),_xlfn.XLOOKUP(AB76,為替レート[通貨],為替レート[100JPY当たり]))</f>
        <v>#N/A</v>
      </c>
      <c r="AC78" s="22" t="e">
        <f>IF((AC76="通貨を選択"),NA(),_xlfn.XLOOKUP(AC76,為替レート[通貨],為替レート[100JPY当たり]))</f>
        <v>#N/A</v>
      </c>
      <c r="AD78" s="22" t="e">
        <f>IF((AD76="通貨を選択"),NA(),_xlfn.XLOOKUP(AD76,為替レート[通貨],為替レート[100JPY当たり]))</f>
        <v>#N/A</v>
      </c>
      <c r="AE78" s="22" t="e">
        <f>IF((AE76="通貨を選択"),NA(),_xlfn.XLOOKUP(AE76,為替レート[通貨],為替レート[100JPY当たり]))</f>
        <v>#N/A</v>
      </c>
      <c r="AF78" s="22" t="e">
        <f>IF((AF76="通貨を選択"),NA(),_xlfn.XLOOKUP(AF76,為替レート[通貨],為替レート[100JPY当たり]))</f>
        <v>#N/A</v>
      </c>
      <c r="AG78" s="22" t="e">
        <f>IF((AG76="通貨を選択"),NA(),_xlfn.XLOOKUP(AG76,為替レート[通貨],為替レート[100JPY当たり]))</f>
        <v>#N/A</v>
      </c>
      <c r="AH78" s="22" t="e">
        <f>IF((AH76="通貨を選択"),NA(),_xlfn.XLOOKUP(AH76,為替レート[通貨],為替レート[100JPY当たり]))</f>
        <v>#N/A</v>
      </c>
      <c r="AJ78" s="24">
        <f t="shared" si="183"/>
        <v>0</v>
      </c>
      <c r="AK78" s="24">
        <f t="shared" si="184"/>
        <v>0</v>
      </c>
      <c r="AL78" s="24">
        <f t="shared" si="185"/>
        <v>0</v>
      </c>
      <c r="AM78" s="24">
        <f t="shared" si="186"/>
        <v>0</v>
      </c>
      <c r="AN78" s="24">
        <f t="shared" si="187"/>
        <v>0</v>
      </c>
      <c r="AO78" s="24">
        <f t="shared" si="188"/>
        <v>0</v>
      </c>
      <c r="AP78" s="24">
        <f t="shared" si="189"/>
        <v>0</v>
      </c>
    </row>
    <row r="79" spans="1:42" s="22" customFormat="1" ht="15" customHeight="1" x14ac:dyDescent="0.25">
      <c r="A79" s="19" t="s">
        <v>54</v>
      </c>
      <c r="B79" s="19" t="s">
        <v>248</v>
      </c>
      <c r="C79" s="35"/>
      <c r="D79" s="36"/>
      <c r="E79" s="37"/>
      <c r="F79" s="37"/>
      <c r="G79" s="20" t="str">
        <f t="shared" si="181"/>
        <v/>
      </c>
      <c r="H79" s="37"/>
      <c r="I79" s="37"/>
      <c r="J79" s="37"/>
      <c r="K79" s="37"/>
      <c r="L79" s="37"/>
      <c r="M79" s="37"/>
      <c r="N79" s="37"/>
      <c r="O79" s="21">
        <f t="shared" si="182"/>
        <v>0</v>
      </c>
      <c r="P79" s="37"/>
      <c r="Q79" s="37"/>
      <c r="R79" s="37"/>
      <c r="S79" s="37">
        <v>0</v>
      </c>
      <c r="T79" s="37"/>
      <c r="U79" s="37"/>
      <c r="V79" s="37"/>
      <c r="W79" s="37"/>
      <c r="X79" s="37"/>
      <c r="Y79" s="18">
        <f t="shared" si="190"/>
        <v>0</v>
      </c>
      <c r="Z79" s="23">
        <f t="shared" si="191"/>
        <v>0</v>
      </c>
      <c r="AA79" s="96"/>
      <c r="AB79" s="22" t="e">
        <f>IF((AB76="通貨を選択"),NA(),_xlfn.XLOOKUP(AB76,為替レート[通貨],為替レート[100JPY当たり]))</f>
        <v>#N/A</v>
      </c>
      <c r="AC79" s="22" t="e">
        <f>IF((AC76="通貨を選択"),NA(),_xlfn.XLOOKUP(AC76,為替レート[通貨],為替レート[100JPY当たり]))</f>
        <v>#N/A</v>
      </c>
      <c r="AD79" s="22" t="e">
        <f>IF((AD76="通貨を選択"),NA(),_xlfn.XLOOKUP(AD76,為替レート[通貨],為替レート[100JPY当たり]))</f>
        <v>#N/A</v>
      </c>
      <c r="AE79" s="22" t="e">
        <f>IF((AE76="通貨を選択"),NA(),_xlfn.XLOOKUP(AE76,為替レート[通貨],為替レート[100JPY当たり]))</f>
        <v>#N/A</v>
      </c>
      <c r="AF79" s="22" t="e">
        <f>IF((AF76="通貨を選択"),NA(),_xlfn.XLOOKUP(AF76,為替レート[通貨],為替レート[100JPY当たり]))</f>
        <v>#N/A</v>
      </c>
      <c r="AG79" s="22" t="e">
        <f>IF((AG76="通貨を選択"),NA(),_xlfn.XLOOKUP(AG76,為替レート[通貨],為替レート[100JPY当たり]))</f>
        <v>#N/A</v>
      </c>
      <c r="AH79" s="22" t="e">
        <f>IF((AH76="通貨を選択"),NA(),_xlfn.XLOOKUP(AH76,為替レート[通貨],為替レート[100JPY当たり]))</f>
        <v>#N/A</v>
      </c>
      <c r="AJ79" s="24">
        <f t="shared" si="183"/>
        <v>0</v>
      </c>
      <c r="AK79" s="24">
        <f t="shared" si="184"/>
        <v>0</v>
      </c>
      <c r="AL79" s="24">
        <f t="shared" si="185"/>
        <v>0</v>
      </c>
      <c r="AM79" s="24">
        <f t="shared" si="186"/>
        <v>0</v>
      </c>
      <c r="AN79" s="24">
        <f t="shared" si="187"/>
        <v>0</v>
      </c>
      <c r="AO79" s="24">
        <f t="shared" si="188"/>
        <v>0</v>
      </c>
      <c r="AP79" s="24">
        <f t="shared" si="189"/>
        <v>0</v>
      </c>
    </row>
    <row r="80" spans="1:42" s="22" customFormat="1" ht="15" customHeight="1" x14ac:dyDescent="0.25">
      <c r="A80" s="19" t="s">
        <v>55</v>
      </c>
      <c r="B80" s="19" t="s">
        <v>248</v>
      </c>
      <c r="C80" s="35"/>
      <c r="D80" s="36">
        <v>0</v>
      </c>
      <c r="E80" s="37"/>
      <c r="F80" s="37"/>
      <c r="G80" s="20" t="str">
        <f t="shared" si="181"/>
        <v/>
      </c>
      <c r="H80" s="37"/>
      <c r="I80" s="37"/>
      <c r="J80" s="37"/>
      <c r="K80" s="37"/>
      <c r="L80" s="37"/>
      <c r="M80" s="37"/>
      <c r="N80" s="37"/>
      <c r="O80" s="21">
        <f t="shared" si="182"/>
        <v>0</v>
      </c>
      <c r="P80" s="37"/>
      <c r="Q80" s="37"/>
      <c r="R80" s="37"/>
      <c r="S80" s="37"/>
      <c r="T80" s="37"/>
      <c r="U80" s="37"/>
      <c r="V80" s="37"/>
      <c r="W80" s="37"/>
      <c r="X80" s="37"/>
      <c r="Y80" s="18">
        <f t="shared" si="190"/>
        <v>0</v>
      </c>
      <c r="Z80" s="23">
        <f t="shared" si="191"/>
        <v>0</v>
      </c>
      <c r="AA80" s="96"/>
      <c r="AB80" s="22" t="e">
        <f>IF((AB76="通貨を選択"),NA(),_xlfn.XLOOKUP(AB76,為替レート[通貨],為替レート[100JPY当たり]))</f>
        <v>#N/A</v>
      </c>
      <c r="AC80" s="22" t="e">
        <f>IF((AC76="通貨を選択"),NA(),_xlfn.XLOOKUP(AC76,為替レート[通貨],為替レート[100JPY当たり]))</f>
        <v>#N/A</v>
      </c>
      <c r="AD80" s="22" t="e">
        <f>IF((AD76="通貨を選択"),NA(),_xlfn.XLOOKUP(AD76,為替レート[通貨],為替レート[100JPY当たり]))</f>
        <v>#N/A</v>
      </c>
      <c r="AE80" s="22" t="e">
        <f>IF((AE76="通貨を選択"),NA(),_xlfn.XLOOKUP(AE76,為替レート[通貨],為替レート[100JPY当たり]))</f>
        <v>#N/A</v>
      </c>
      <c r="AF80" s="22" t="e">
        <f>IF((AF76="通貨を選択"),NA(),_xlfn.XLOOKUP(AF76,為替レート[通貨],為替レート[100JPY当たり]))</f>
        <v>#N/A</v>
      </c>
      <c r="AG80" s="22" t="e">
        <f>IF((AG76="通貨を選択"),NA(),_xlfn.XLOOKUP(AG76,為替レート[通貨],為替レート[100JPY当たり]))</f>
        <v>#N/A</v>
      </c>
      <c r="AH80" s="22" t="e">
        <f>IF((AH76="通貨を選択"),NA(),_xlfn.XLOOKUP(AH76,為替レート[通貨],為替レート[100JPY当たり]))</f>
        <v>#N/A</v>
      </c>
      <c r="AJ80" s="24">
        <f t="shared" si="183"/>
        <v>0</v>
      </c>
      <c r="AK80" s="24">
        <f t="shared" si="184"/>
        <v>0</v>
      </c>
      <c r="AL80" s="24">
        <f t="shared" si="185"/>
        <v>0</v>
      </c>
      <c r="AM80" s="24">
        <f t="shared" si="186"/>
        <v>0</v>
      </c>
      <c r="AN80" s="24">
        <f t="shared" si="187"/>
        <v>0</v>
      </c>
      <c r="AO80" s="24">
        <f t="shared" si="188"/>
        <v>0</v>
      </c>
      <c r="AP80" s="24">
        <f t="shared" si="189"/>
        <v>0</v>
      </c>
    </row>
    <row r="81" spans="1:42" s="22" customFormat="1" ht="15" customHeight="1" x14ac:dyDescent="0.25">
      <c r="A81" s="19" t="s">
        <v>56</v>
      </c>
      <c r="B81" s="19" t="s">
        <v>248</v>
      </c>
      <c r="C81" s="35"/>
      <c r="D81" s="36">
        <v>0</v>
      </c>
      <c r="E81" s="37"/>
      <c r="F81" s="37"/>
      <c r="G81" s="20" t="str">
        <f t="shared" si="181"/>
        <v/>
      </c>
      <c r="H81" s="37"/>
      <c r="I81" s="37"/>
      <c r="J81" s="37"/>
      <c r="K81" s="37"/>
      <c r="L81" s="37"/>
      <c r="M81" s="37"/>
      <c r="N81" s="37"/>
      <c r="O81" s="21">
        <f t="shared" si="182"/>
        <v>0</v>
      </c>
      <c r="P81" s="37"/>
      <c r="Q81" s="37"/>
      <c r="R81" s="37"/>
      <c r="S81" s="37"/>
      <c r="T81" s="37"/>
      <c r="U81" s="37"/>
      <c r="V81" s="37"/>
      <c r="W81" s="37"/>
      <c r="X81" s="37"/>
      <c r="Y81" s="18">
        <f t="shared" si="190"/>
        <v>0</v>
      </c>
      <c r="Z81" s="23">
        <f t="shared" si="191"/>
        <v>0</v>
      </c>
      <c r="AA81" s="96"/>
      <c r="AB81" s="22" t="e">
        <f>IF((AB76="通貨を選択"),NA(),_xlfn.XLOOKUP(AB76,為替レート[通貨],為替レート[100JPY当たり]))</f>
        <v>#N/A</v>
      </c>
      <c r="AC81" s="22" t="e">
        <f>IF((AC76="通貨を選択"),NA(),_xlfn.XLOOKUP(AC76,為替レート[通貨],為替レート[100JPY当たり]))</f>
        <v>#N/A</v>
      </c>
      <c r="AD81" s="22" t="e">
        <f>IF((AD76="通貨を選択"),NA(),_xlfn.XLOOKUP(AD76,為替レート[通貨],為替レート[100JPY当たり]))</f>
        <v>#N/A</v>
      </c>
      <c r="AE81" s="22" t="e">
        <f>IF((AE76="通貨を選択"),NA(),_xlfn.XLOOKUP(AE76,為替レート[通貨],為替レート[100JPY当たり]))</f>
        <v>#N/A</v>
      </c>
      <c r="AF81" s="22" t="e">
        <f>IF((AF76="通貨を選択"),NA(),_xlfn.XLOOKUP(AF76,為替レート[通貨],為替レート[100JPY当たり]))</f>
        <v>#N/A</v>
      </c>
      <c r="AG81" s="22" t="e">
        <f>IF((AG76="通貨を選択"),NA(),_xlfn.XLOOKUP(AG76,為替レート[通貨],為替レート[100JPY当たり]))</f>
        <v>#N/A</v>
      </c>
      <c r="AH81" s="22" t="e">
        <f>IF((AH76="通貨を選択"),NA(),_xlfn.XLOOKUP(AH76,為替レート[通貨],為替レート[100JPY当たり]))</f>
        <v>#N/A</v>
      </c>
      <c r="AJ81" s="24">
        <f t="shared" si="183"/>
        <v>0</v>
      </c>
      <c r="AK81" s="24">
        <f t="shared" si="184"/>
        <v>0</v>
      </c>
      <c r="AL81" s="24">
        <f t="shared" si="185"/>
        <v>0</v>
      </c>
      <c r="AM81" s="24">
        <f t="shared" si="186"/>
        <v>0</v>
      </c>
      <c r="AN81" s="24">
        <f t="shared" si="187"/>
        <v>0</v>
      </c>
      <c r="AO81" s="24">
        <f t="shared" si="188"/>
        <v>0</v>
      </c>
      <c r="AP81" s="24">
        <f t="shared" si="189"/>
        <v>0</v>
      </c>
    </row>
    <row r="82" spans="1:42" s="22" customFormat="1" ht="15" customHeight="1" x14ac:dyDescent="0.25">
      <c r="A82" s="25" t="s">
        <v>57</v>
      </c>
      <c r="B82" s="25" t="s">
        <v>248</v>
      </c>
      <c r="C82" s="38"/>
      <c r="D82" s="39">
        <v>0</v>
      </c>
      <c r="E82" s="40"/>
      <c r="F82" s="40"/>
      <c r="G82" s="26" t="str">
        <f t="shared" si="181"/>
        <v/>
      </c>
      <c r="H82" s="40"/>
      <c r="I82" s="40"/>
      <c r="J82" s="40"/>
      <c r="K82" s="40"/>
      <c r="L82" s="40"/>
      <c r="M82" s="40"/>
      <c r="N82" s="40"/>
      <c r="O82" s="27">
        <f t="shared" si="182"/>
        <v>0</v>
      </c>
      <c r="P82" s="40"/>
      <c r="Q82" s="40"/>
      <c r="R82" s="40"/>
      <c r="S82" s="40"/>
      <c r="T82" s="40"/>
      <c r="U82" s="40"/>
      <c r="V82" s="40"/>
      <c r="W82" s="40"/>
      <c r="X82" s="40"/>
      <c r="Y82" s="28">
        <f t="shared" si="190"/>
        <v>0</v>
      </c>
      <c r="Z82" s="29">
        <f t="shared" si="191"/>
        <v>0</v>
      </c>
      <c r="AA82" s="96"/>
      <c r="AB82" s="22" t="e">
        <f>IF((AB76="通貨を選択"),NA(),_xlfn.XLOOKUP(AB76,為替レート[通貨],為替レート[100JPY当たり]))</f>
        <v>#N/A</v>
      </c>
      <c r="AC82" s="22" t="e">
        <f>IF((AC76="通貨を選択"),NA(),_xlfn.XLOOKUP(AC76,為替レート[通貨],為替レート[100JPY当たり]))</f>
        <v>#N/A</v>
      </c>
      <c r="AD82" s="22" t="e">
        <f>IF((AD76="通貨を選択"),NA(),_xlfn.XLOOKUP(AD76,為替レート[通貨],為替レート[100JPY当たり]))</f>
        <v>#N/A</v>
      </c>
      <c r="AE82" s="22" t="e">
        <f>IF((AE76="通貨を選択"),NA(),_xlfn.XLOOKUP(AE76,為替レート[通貨],為替レート[100JPY当たり]))</f>
        <v>#N/A</v>
      </c>
      <c r="AF82" s="22" t="e">
        <f>IF((AF76="通貨を選択"),NA(),_xlfn.XLOOKUP(AF76,為替レート[通貨],為替レート[100JPY当たり]))</f>
        <v>#N/A</v>
      </c>
      <c r="AG82" s="22" t="e">
        <f>IF((AG76="通貨を選択"),NA(),_xlfn.XLOOKUP(AG76,為替レート[通貨],為替レート[100JPY当たり]))</f>
        <v>#N/A</v>
      </c>
      <c r="AH82" s="22" t="e">
        <f>IF((AH76="通貨を選択"),NA(),_xlfn.XLOOKUP(AH76,為替レート[通貨],為替レート[100JPY当たり]))</f>
        <v>#N/A</v>
      </c>
      <c r="AJ82" s="24">
        <f t="shared" si="183"/>
        <v>0</v>
      </c>
      <c r="AK82" s="24">
        <f t="shared" si="184"/>
        <v>0</v>
      </c>
      <c r="AL82" s="24">
        <f t="shared" si="185"/>
        <v>0</v>
      </c>
      <c r="AM82" s="24">
        <f t="shared" si="186"/>
        <v>0</v>
      </c>
      <c r="AN82" s="24">
        <f t="shared" si="187"/>
        <v>0</v>
      </c>
      <c r="AO82" s="24">
        <f t="shared" si="188"/>
        <v>0</v>
      </c>
      <c r="AP82" s="24">
        <f t="shared" si="189"/>
        <v>0</v>
      </c>
    </row>
    <row r="83" spans="1:42" ht="30" customHeight="1" x14ac:dyDescent="0.25">
      <c r="A83" s="11" t="s">
        <v>190</v>
      </c>
      <c r="B83" s="11"/>
      <c r="C83" s="10"/>
      <c r="D83" s="9"/>
      <c r="E83" s="32" t="s">
        <v>7</v>
      </c>
      <c r="F83" s="32" t="s">
        <v>7</v>
      </c>
      <c r="G83" s="32" t="s">
        <v>7</v>
      </c>
      <c r="H83" s="41" t="s">
        <v>73</v>
      </c>
      <c r="I83" s="41" t="s">
        <v>73</v>
      </c>
      <c r="J83" s="41" t="s">
        <v>73</v>
      </c>
      <c r="K83" s="41" t="s">
        <v>73</v>
      </c>
      <c r="L83" s="41" t="s">
        <v>73</v>
      </c>
      <c r="M83" s="41" t="s">
        <v>73</v>
      </c>
      <c r="N83" s="41" t="s">
        <v>73</v>
      </c>
      <c r="O83" s="33" t="s">
        <v>7</v>
      </c>
      <c r="P83" s="34" t="s">
        <v>7</v>
      </c>
      <c r="Q83" s="34" t="s">
        <v>7</v>
      </c>
      <c r="R83" s="34" t="s">
        <v>7</v>
      </c>
      <c r="S83" s="34" t="s">
        <v>7</v>
      </c>
      <c r="T83" s="34" t="s">
        <v>7</v>
      </c>
      <c r="U83" s="34" t="s">
        <v>7</v>
      </c>
      <c r="V83" s="34" t="s">
        <v>7</v>
      </c>
      <c r="W83" s="34" t="s">
        <v>7</v>
      </c>
      <c r="X83" s="34" t="s">
        <v>7</v>
      </c>
      <c r="Y83" s="34" t="s">
        <v>7</v>
      </c>
      <c r="Z83" s="32" t="s">
        <v>7</v>
      </c>
      <c r="AA83" s="93"/>
      <c r="AB83" s="4" t="str">
        <f t="shared" ref="AB83" si="192">H83</f>
        <v>通貨を選択</v>
      </c>
      <c r="AC83" s="4" t="str">
        <f t="shared" ref="AC83" si="193">I83</f>
        <v>通貨を選択</v>
      </c>
      <c r="AD83" s="4" t="str">
        <f t="shared" ref="AD83" si="194">J83</f>
        <v>通貨を選択</v>
      </c>
      <c r="AE83" s="4" t="str">
        <f t="shared" ref="AE83" si="195">K83</f>
        <v>通貨を選択</v>
      </c>
      <c r="AF83" s="4" t="str">
        <f t="shared" ref="AF83" si="196">L83</f>
        <v>通貨を選択</v>
      </c>
      <c r="AG83" s="4" t="str">
        <f t="shared" ref="AG83" si="197">M83</f>
        <v>通貨を選択</v>
      </c>
      <c r="AH83" s="4" t="str">
        <f t="shared" ref="AH83" si="198">N83</f>
        <v>通貨を選択</v>
      </c>
      <c r="AJ83" s="4" t="s">
        <v>7</v>
      </c>
      <c r="AK83" s="4" t="s">
        <v>7</v>
      </c>
      <c r="AL83" s="4" t="s">
        <v>7</v>
      </c>
      <c r="AM83" s="4" t="s">
        <v>7</v>
      </c>
      <c r="AN83" s="4" t="s">
        <v>7</v>
      </c>
      <c r="AO83" s="4" t="s">
        <v>7</v>
      </c>
      <c r="AP83" s="4" t="s">
        <v>7</v>
      </c>
    </row>
    <row r="84" spans="1:42" s="22" customFormat="1" ht="15" customHeight="1" x14ac:dyDescent="0.25">
      <c r="A84" s="19" t="s">
        <v>52</v>
      </c>
      <c r="B84" s="19" t="s">
        <v>249</v>
      </c>
      <c r="C84" s="35"/>
      <c r="D84" s="36"/>
      <c r="E84" s="37"/>
      <c r="F84" s="37"/>
      <c r="G84" s="20" t="str">
        <f t="shared" ref="G84:G89" si="199">IF(OR(E84&lt;&gt;"",F84&lt;&gt;""),E84*12+F84,"")</f>
        <v/>
      </c>
      <c r="H84" s="37"/>
      <c r="I84" s="37"/>
      <c r="J84" s="37"/>
      <c r="K84" s="37"/>
      <c r="L84" s="37"/>
      <c r="M84" s="37"/>
      <c r="N84" s="37"/>
      <c r="O84" s="21">
        <f t="shared" ref="O84:O89" si="200">SUM(AJ84:AP84)*12</f>
        <v>0</v>
      </c>
      <c r="P84" s="37"/>
      <c r="Q84" s="37"/>
      <c r="R84" s="37"/>
      <c r="S84" s="37">
        <v>0</v>
      </c>
      <c r="T84" s="37"/>
      <c r="U84" s="37"/>
      <c r="V84" s="37"/>
      <c r="W84" s="37"/>
      <c r="X84" s="37"/>
      <c r="Y84" s="18">
        <f>SUM(P84:W84)*12+X84</f>
        <v>0</v>
      </c>
      <c r="Z84" s="23">
        <f>O84+Y84</f>
        <v>0</v>
      </c>
      <c r="AA84" s="96"/>
      <c r="AB84" s="22" t="e">
        <f>IF((AB83="通貨を選択"),NA(),_xlfn.XLOOKUP(AB83,為替レート[通貨],為替レート[100JPY当たり]))</f>
        <v>#N/A</v>
      </c>
      <c r="AC84" s="22" t="e">
        <f>IF((AC83="通貨を選択"),NA(),_xlfn.XLOOKUP(AC83,為替レート[通貨],為替レート[100JPY当たり]))</f>
        <v>#N/A</v>
      </c>
      <c r="AD84" s="22" t="e">
        <f>IF((AD83="通貨を選択"),NA(),_xlfn.XLOOKUP(AD83,為替レート[通貨],為替レート[100JPY当たり]))</f>
        <v>#N/A</v>
      </c>
      <c r="AE84" s="22" t="e">
        <f>IF((AE83="通貨を選択"),NA(),_xlfn.XLOOKUP(AE83,為替レート[通貨],為替レート[100JPY当たり]))</f>
        <v>#N/A</v>
      </c>
      <c r="AF84" s="22" t="e">
        <f>IF((AF83="通貨を選択"),NA(),_xlfn.XLOOKUP(AF83,為替レート[通貨],為替レート[100JPY当たり]))</f>
        <v>#N/A</v>
      </c>
      <c r="AG84" s="22" t="e">
        <f>IF((AG83="通貨を選択"),NA(),_xlfn.XLOOKUP(AG83,為替レート[通貨],為替レート[100JPY当たり]))</f>
        <v>#N/A</v>
      </c>
      <c r="AH84" s="22" t="e">
        <f>IF((AH83="通貨を選択"),NA(),_xlfn.XLOOKUP(AH83,為替レート[通貨],為替レート[100JPY当たり]))</f>
        <v>#N/A</v>
      </c>
      <c r="AJ84" s="24">
        <f t="shared" ref="AJ84:AJ89" si="201">IF(H84&lt;&gt;"",H84/AB84*100,0)</f>
        <v>0</v>
      </c>
      <c r="AK84" s="24">
        <f t="shared" ref="AK84:AK89" si="202">IF(I84&lt;&gt;"",I84/AC84*100,0)</f>
        <v>0</v>
      </c>
      <c r="AL84" s="24">
        <f t="shared" ref="AL84:AL89" si="203">IF(J84&lt;&gt;"",J84/AD84*100,0)</f>
        <v>0</v>
      </c>
      <c r="AM84" s="24">
        <f t="shared" ref="AM84:AM89" si="204">IF(K84&lt;&gt;"",K84/AE84*100,0)</f>
        <v>0</v>
      </c>
      <c r="AN84" s="24">
        <f t="shared" ref="AN84:AN89" si="205">IF(L84&lt;&gt;"",L84/AF84*100,0)</f>
        <v>0</v>
      </c>
      <c r="AO84" s="24">
        <f t="shared" ref="AO84:AO89" si="206">IF(M84&lt;&gt;"",M84/AG84*100,0)</f>
        <v>0</v>
      </c>
      <c r="AP84" s="24">
        <f t="shared" ref="AP84:AP89" si="207">IF(N84&lt;&gt;"",N84/AH84*100,0)</f>
        <v>0</v>
      </c>
    </row>
    <row r="85" spans="1:42" s="22" customFormat="1" ht="15" customHeight="1" x14ac:dyDescent="0.25">
      <c r="A85" s="19" t="s">
        <v>53</v>
      </c>
      <c r="B85" s="19" t="s">
        <v>249</v>
      </c>
      <c r="C85" s="35"/>
      <c r="D85" s="36"/>
      <c r="E85" s="37"/>
      <c r="F85" s="37"/>
      <c r="G85" s="20" t="str">
        <f t="shared" si="199"/>
        <v/>
      </c>
      <c r="H85" s="37"/>
      <c r="I85" s="37"/>
      <c r="J85" s="37"/>
      <c r="K85" s="37"/>
      <c r="L85" s="37"/>
      <c r="M85" s="37"/>
      <c r="N85" s="37"/>
      <c r="O85" s="21">
        <f t="shared" si="200"/>
        <v>0</v>
      </c>
      <c r="P85" s="37"/>
      <c r="Q85" s="37"/>
      <c r="R85" s="37"/>
      <c r="S85" s="37">
        <v>0</v>
      </c>
      <c r="T85" s="37"/>
      <c r="U85" s="37"/>
      <c r="V85" s="37"/>
      <c r="W85" s="37"/>
      <c r="X85" s="37"/>
      <c r="Y85" s="18">
        <f t="shared" ref="Y85:Y89" si="208">SUM(P85:W85)*12+X85</f>
        <v>0</v>
      </c>
      <c r="Z85" s="23">
        <f t="shared" ref="Z85:Z89" si="209">O85+Y85</f>
        <v>0</v>
      </c>
      <c r="AA85" s="96"/>
      <c r="AB85" s="22" t="e">
        <f>IF((AB83="通貨を選択"),NA(),_xlfn.XLOOKUP(AB83,為替レート[通貨],為替レート[100JPY当たり]))</f>
        <v>#N/A</v>
      </c>
      <c r="AC85" s="22" t="e">
        <f>IF((AC83="通貨を選択"),NA(),_xlfn.XLOOKUP(AC83,為替レート[通貨],為替レート[100JPY当たり]))</f>
        <v>#N/A</v>
      </c>
      <c r="AD85" s="22" t="e">
        <f>IF((AD83="通貨を選択"),NA(),_xlfn.XLOOKUP(AD83,為替レート[通貨],為替レート[100JPY当たり]))</f>
        <v>#N/A</v>
      </c>
      <c r="AE85" s="22" t="e">
        <f>IF((AE83="通貨を選択"),NA(),_xlfn.XLOOKUP(AE83,為替レート[通貨],為替レート[100JPY当たり]))</f>
        <v>#N/A</v>
      </c>
      <c r="AF85" s="22" t="e">
        <f>IF((AF83="通貨を選択"),NA(),_xlfn.XLOOKUP(AF83,為替レート[通貨],為替レート[100JPY当たり]))</f>
        <v>#N/A</v>
      </c>
      <c r="AG85" s="22" t="e">
        <f>IF((AG83="通貨を選択"),NA(),_xlfn.XLOOKUP(AG83,為替レート[通貨],為替レート[100JPY当たり]))</f>
        <v>#N/A</v>
      </c>
      <c r="AH85" s="22" t="e">
        <f>IF((AH83="通貨を選択"),NA(),_xlfn.XLOOKUP(AH83,為替レート[通貨],為替レート[100JPY当たり]))</f>
        <v>#N/A</v>
      </c>
      <c r="AJ85" s="24">
        <f t="shared" si="201"/>
        <v>0</v>
      </c>
      <c r="AK85" s="24">
        <f t="shared" si="202"/>
        <v>0</v>
      </c>
      <c r="AL85" s="24">
        <f t="shared" si="203"/>
        <v>0</v>
      </c>
      <c r="AM85" s="24">
        <f t="shared" si="204"/>
        <v>0</v>
      </c>
      <c r="AN85" s="24">
        <f t="shared" si="205"/>
        <v>0</v>
      </c>
      <c r="AO85" s="24">
        <f t="shared" si="206"/>
        <v>0</v>
      </c>
      <c r="AP85" s="24">
        <f t="shared" si="207"/>
        <v>0</v>
      </c>
    </row>
    <row r="86" spans="1:42" s="22" customFormat="1" ht="15" customHeight="1" x14ac:dyDescent="0.25">
      <c r="A86" s="19" t="s">
        <v>54</v>
      </c>
      <c r="B86" s="19" t="s">
        <v>249</v>
      </c>
      <c r="C86" s="35"/>
      <c r="D86" s="36"/>
      <c r="E86" s="37"/>
      <c r="F86" s="37"/>
      <c r="G86" s="20" t="str">
        <f t="shared" si="199"/>
        <v/>
      </c>
      <c r="H86" s="37"/>
      <c r="I86" s="37"/>
      <c r="J86" s="37"/>
      <c r="K86" s="37"/>
      <c r="L86" s="37"/>
      <c r="M86" s="37"/>
      <c r="N86" s="37"/>
      <c r="O86" s="21">
        <f t="shared" si="200"/>
        <v>0</v>
      </c>
      <c r="P86" s="37"/>
      <c r="Q86" s="37"/>
      <c r="R86" s="37"/>
      <c r="S86" s="37">
        <v>0</v>
      </c>
      <c r="T86" s="37"/>
      <c r="U86" s="37"/>
      <c r="V86" s="37"/>
      <c r="W86" s="37"/>
      <c r="X86" s="37"/>
      <c r="Y86" s="18">
        <f t="shared" si="208"/>
        <v>0</v>
      </c>
      <c r="Z86" s="23">
        <f t="shared" si="209"/>
        <v>0</v>
      </c>
      <c r="AA86" s="96"/>
      <c r="AB86" s="22" t="e">
        <f>IF((AB83="通貨を選択"),NA(),_xlfn.XLOOKUP(AB83,為替レート[通貨],為替レート[100JPY当たり]))</f>
        <v>#N/A</v>
      </c>
      <c r="AC86" s="22" t="e">
        <f>IF((AC83="通貨を選択"),NA(),_xlfn.XLOOKUP(AC83,為替レート[通貨],為替レート[100JPY当たり]))</f>
        <v>#N/A</v>
      </c>
      <c r="AD86" s="22" t="e">
        <f>IF((AD83="通貨を選択"),NA(),_xlfn.XLOOKUP(AD83,為替レート[通貨],為替レート[100JPY当たり]))</f>
        <v>#N/A</v>
      </c>
      <c r="AE86" s="22" t="e">
        <f>IF((AE83="通貨を選択"),NA(),_xlfn.XLOOKUP(AE83,為替レート[通貨],為替レート[100JPY当たり]))</f>
        <v>#N/A</v>
      </c>
      <c r="AF86" s="22" t="e">
        <f>IF((AF83="通貨を選択"),NA(),_xlfn.XLOOKUP(AF83,為替レート[通貨],為替レート[100JPY当たり]))</f>
        <v>#N/A</v>
      </c>
      <c r="AG86" s="22" t="e">
        <f>IF((AG83="通貨を選択"),NA(),_xlfn.XLOOKUP(AG83,為替レート[通貨],為替レート[100JPY当たり]))</f>
        <v>#N/A</v>
      </c>
      <c r="AH86" s="22" t="e">
        <f>IF((AH83="通貨を選択"),NA(),_xlfn.XLOOKUP(AH83,為替レート[通貨],為替レート[100JPY当たり]))</f>
        <v>#N/A</v>
      </c>
      <c r="AJ86" s="24">
        <f t="shared" si="201"/>
        <v>0</v>
      </c>
      <c r="AK86" s="24">
        <f t="shared" si="202"/>
        <v>0</v>
      </c>
      <c r="AL86" s="24">
        <f t="shared" si="203"/>
        <v>0</v>
      </c>
      <c r="AM86" s="24">
        <f t="shared" si="204"/>
        <v>0</v>
      </c>
      <c r="AN86" s="24">
        <f t="shared" si="205"/>
        <v>0</v>
      </c>
      <c r="AO86" s="24">
        <f t="shared" si="206"/>
        <v>0</v>
      </c>
      <c r="AP86" s="24">
        <f t="shared" si="207"/>
        <v>0</v>
      </c>
    </row>
    <row r="87" spans="1:42" s="22" customFormat="1" ht="15" customHeight="1" x14ac:dyDescent="0.25">
      <c r="A87" s="19" t="s">
        <v>55</v>
      </c>
      <c r="B87" s="19" t="s">
        <v>249</v>
      </c>
      <c r="C87" s="35"/>
      <c r="D87" s="36">
        <v>0</v>
      </c>
      <c r="E87" s="37"/>
      <c r="F87" s="37"/>
      <c r="G87" s="20" t="str">
        <f t="shared" si="199"/>
        <v/>
      </c>
      <c r="H87" s="37"/>
      <c r="I87" s="37"/>
      <c r="J87" s="37"/>
      <c r="K87" s="37"/>
      <c r="L87" s="37"/>
      <c r="M87" s="37"/>
      <c r="N87" s="37"/>
      <c r="O87" s="21">
        <f t="shared" si="200"/>
        <v>0</v>
      </c>
      <c r="P87" s="37"/>
      <c r="Q87" s="37"/>
      <c r="R87" s="37"/>
      <c r="S87" s="37"/>
      <c r="T87" s="37"/>
      <c r="U87" s="37"/>
      <c r="V87" s="37"/>
      <c r="W87" s="37"/>
      <c r="X87" s="37"/>
      <c r="Y87" s="18">
        <f t="shared" si="208"/>
        <v>0</v>
      </c>
      <c r="Z87" s="23">
        <f t="shared" si="209"/>
        <v>0</v>
      </c>
      <c r="AA87" s="96"/>
      <c r="AB87" s="22" t="e">
        <f>IF((AB83="通貨を選択"),NA(),_xlfn.XLOOKUP(AB83,為替レート[通貨],為替レート[100JPY当たり]))</f>
        <v>#N/A</v>
      </c>
      <c r="AC87" s="22" t="e">
        <f>IF((AC83="通貨を選択"),NA(),_xlfn.XLOOKUP(AC83,為替レート[通貨],為替レート[100JPY当たり]))</f>
        <v>#N/A</v>
      </c>
      <c r="AD87" s="22" t="e">
        <f>IF((AD83="通貨を選択"),NA(),_xlfn.XLOOKUP(AD83,為替レート[通貨],為替レート[100JPY当たり]))</f>
        <v>#N/A</v>
      </c>
      <c r="AE87" s="22" t="e">
        <f>IF((AE83="通貨を選択"),NA(),_xlfn.XLOOKUP(AE83,為替レート[通貨],為替レート[100JPY当たり]))</f>
        <v>#N/A</v>
      </c>
      <c r="AF87" s="22" t="e">
        <f>IF((AF83="通貨を選択"),NA(),_xlfn.XLOOKUP(AF83,為替レート[通貨],為替レート[100JPY当たり]))</f>
        <v>#N/A</v>
      </c>
      <c r="AG87" s="22" t="e">
        <f>IF((AG83="通貨を選択"),NA(),_xlfn.XLOOKUP(AG83,為替レート[通貨],為替レート[100JPY当たり]))</f>
        <v>#N/A</v>
      </c>
      <c r="AH87" s="22" t="e">
        <f>IF((AH83="通貨を選択"),NA(),_xlfn.XLOOKUP(AH83,為替レート[通貨],為替レート[100JPY当たり]))</f>
        <v>#N/A</v>
      </c>
      <c r="AJ87" s="24">
        <f t="shared" si="201"/>
        <v>0</v>
      </c>
      <c r="AK87" s="24">
        <f t="shared" si="202"/>
        <v>0</v>
      </c>
      <c r="AL87" s="24">
        <f t="shared" si="203"/>
        <v>0</v>
      </c>
      <c r="AM87" s="24">
        <f t="shared" si="204"/>
        <v>0</v>
      </c>
      <c r="AN87" s="24">
        <f t="shared" si="205"/>
        <v>0</v>
      </c>
      <c r="AO87" s="24">
        <f t="shared" si="206"/>
        <v>0</v>
      </c>
      <c r="AP87" s="24">
        <f t="shared" si="207"/>
        <v>0</v>
      </c>
    </row>
    <row r="88" spans="1:42" s="22" customFormat="1" ht="15" customHeight="1" x14ac:dyDescent="0.25">
      <c r="A88" s="19" t="s">
        <v>56</v>
      </c>
      <c r="B88" s="19" t="s">
        <v>249</v>
      </c>
      <c r="C88" s="35"/>
      <c r="D88" s="36">
        <v>0</v>
      </c>
      <c r="E88" s="37"/>
      <c r="F88" s="37"/>
      <c r="G88" s="20" t="str">
        <f t="shared" si="199"/>
        <v/>
      </c>
      <c r="H88" s="37"/>
      <c r="I88" s="37"/>
      <c r="J88" s="37"/>
      <c r="K88" s="37"/>
      <c r="L88" s="37"/>
      <c r="M88" s="37"/>
      <c r="N88" s="37"/>
      <c r="O88" s="21">
        <f t="shared" si="200"/>
        <v>0</v>
      </c>
      <c r="P88" s="37"/>
      <c r="Q88" s="37"/>
      <c r="R88" s="37"/>
      <c r="S88" s="37"/>
      <c r="T88" s="37"/>
      <c r="U88" s="37"/>
      <c r="V88" s="37"/>
      <c r="W88" s="37"/>
      <c r="X88" s="37"/>
      <c r="Y88" s="18">
        <f t="shared" si="208"/>
        <v>0</v>
      </c>
      <c r="Z88" s="23">
        <f t="shared" si="209"/>
        <v>0</v>
      </c>
      <c r="AA88" s="96"/>
      <c r="AB88" s="22" t="e">
        <f>IF((AB83="通貨を選択"),NA(),_xlfn.XLOOKUP(AB83,為替レート[通貨],為替レート[100JPY当たり]))</f>
        <v>#N/A</v>
      </c>
      <c r="AC88" s="22" t="e">
        <f>IF((AC83="通貨を選択"),NA(),_xlfn.XLOOKUP(AC83,為替レート[通貨],為替レート[100JPY当たり]))</f>
        <v>#N/A</v>
      </c>
      <c r="AD88" s="22" t="e">
        <f>IF((AD83="通貨を選択"),NA(),_xlfn.XLOOKUP(AD83,為替レート[通貨],為替レート[100JPY当たり]))</f>
        <v>#N/A</v>
      </c>
      <c r="AE88" s="22" t="e">
        <f>IF((AE83="通貨を選択"),NA(),_xlfn.XLOOKUP(AE83,為替レート[通貨],為替レート[100JPY当たり]))</f>
        <v>#N/A</v>
      </c>
      <c r="AF88" s="22" t="e">
        <f>IF((AF83="通貨を選択"),NA(),_xlfn.XLOOKUP(AF83,為替レート[通貨],為替レート[100JPY当たり]))</f>
        <v>#N/A</v>
      </c>
      <c r="AG88" s="22" t="e">
        <f>IF((AG83="通貨を選択"),NA(),_xlfn.XLOOKUP(AG83,為替レート[通貨],為替レート[100JPY当たり]))</f>
        <v>#N/A</v>
      </c>
      <c r="AH88" s="22" t="e">
        <f>IF((AH83="通貨を選択"),NA(),_xlfn.XLOOKUP(AH83,為替レート[通貨],為替レート[100JPY当たり]))</f>
        <v>#N/A</v>
      </c>
      <c r="AJ88" s="24">
        <f t="shared" si="201"/>
        <v>0</v>
      </c>
      <c r="AK88" s="24">
        <f t="shared" si="202"/>
        <v>0</v>
      </c>
      <c r="AL88" s="24">
        <f t="shared" si="203"/>
        <v>0</v>
      </c>
      <c r="AM88" s="24">
        <f t="shared" si="204"/>
        <v>0</v>
      </c>
      <c r="AN88" s="24">
        <f t="shared" si="205"/>
        <v>0</v>
      </c>
      <c r="AO88" s="24">
        <f t="shared" si="206"/>
        <v>0</v>
      </c>
      <c r="AP88" s="24">
        <f t="shared" si="207"/>
        <v>0</v>
      </c>
    </row>
    <row r="89" spans="1:42" s="22" customFormat="1" ht="15" customHeight="1" x14ac:dyDescent="0.25">
      <c r="A89" s="25" t="s">
        <v>57</v>
      </c>
      <c r="B89" s="25" t="s">
        <v>249</v>
      </c>
      <c r="C89" s="38"/>
      <c r="D89" s="39">
        <v>0</v>
      </c>
      <c r="E89" s="40"/>
      <c r="F89" s="40"/>
      <c r="G89" s="26" t="str">
        <f t="shared" si="199"/>
        <v/>
      </c>
      <c r="H89" s="40"/>
      <c r="I89" s="40"/>
      <c r="J89" s="40"/>
      <c r="K89" s="40"/>
      <c r="L89" s="40"/>
      <c r="M89" s="40"/>
      <c r="N89" s="40"/>
      <c r="O89" s="27">
        <f t="shared" si="200"/>
        <v>0</v>
      </c>
      <c r="P89" s="40"/>
      <c r="Q89" s="40"/>
      <c r="R89" s="40"/>
      <c r="S89" s="40"/>
      <c r="T89" s="40"/>
      <c r="U89" s="40"/>
      <c r="V89" s="40"/>
      <c r="W89" s="40"/>
      <c r="X89" s="40"/>
      <c r="Y89" s="28">
        <f t="shared" si="208"/>
        <v>0</v>
      </c>
      <c r="Z89" s="29">
        <f t="shared" si="209"/>
        <v>0</v>
      </c>
      <c r="AA89" s="96"/>
      <c r="AB89" s="22" t="e">
        <f>IF((AB83="通貨を選択"),NA(),_xlfn.XLOOKUP(AB83,為替レート[通貨],為替レート[100JPY当たり]))</f>
        <v>#N/A</v>
      </c>
      <c r="AC89" s="22" t="e">
        <f>IF((AC83="通貨を選択"),NA(),_xlfn.XLOOKUP(AC83,為替レート[通貨],為替レート[100JPY当たり]))</f>
        <v>#N/A</v>
      </c>
      <c r="AD89" s="22" t="e">
        <f>IF((AD83="通貨を選択"),NA(),_xlfn.XLOOKUP(AD83,為替レート[通貨],為替レート[100JPY当たり]))</f>
        <v>#N/A</v>
      </c>
      <c r="AE89" s="22" t="e">
        <f>IF((AE83="通貨を選択"),NA(),_xlfn.XLOOKUP(AE83,為替レート[通貨],為替レート[100JPY当たり]))</f>
        <v>#N/A</v>
      </c>
      <c r="AF89" s="22" t="e">
        <f>IF((AF83="通貨を選択"),NA(),_xlfn.XLOOKUP(AF83,為替レート[通貨],為替レート[100JPY当たり]))</f>
        <v>#N/A</v>
      </c>
      <c r="AG89" s="22" t="e">
        <f>IF((AG83="通貨を選択"),NA(),_xlfn.XLOOKUP(AG83,為替レート[通貨],為替レート[100JPY当たり]))</f>
        <v>#N/A</v>
      </c>
      <c r="AH89" s="22" t="e">
        <f>IF((AH83="通貨を選択"),NA(),_xlfn.XLOOKUP(AH83,為替レート[通貨],為替レート[100JPY当たり]))</f>
        <v>#N/A</v>
      </c>
      <c r="AJ89" s="24">
        <f t="shared" si="201"/>
        <v>0</v>
      </c>
      <c r="AK89" s="24">
        <f t="shared" si="202"/>
        <v>0</v>
      </c>
      <c r="AL89" s="24">
        <f t="shared" si="203"/>
        <v>0</v>
      </c>
      <c r="AM89" s="24">
        <f t="shared" si="204"/>
        <v>0</v>
      </c>
      <c r="AN89" s="24">
        <f t="shared" si="205"/>
        <v>0</v>
      </c>
      <c r="AO89" s="24">
        <f t="shared" si="206"/>
        <v>0</v>
      </c>
      <c r="AP89" s="24">
        <f t="shared" si="207"/>
        <v>0</v>
      </c>
    </row>
    <row r="90" spans="1:42" ht="30" customHeight="1" x14ac:dyDescent="0.25">
      <c r="A90" s="11" t="s">
        <v>166</v>
      </c>
      <c r="B90" s="11"/>
      <c r="C90" s="10"/>
      <c r="D90" s="9"/>
      <c r="E90" s="32" t="s">
        <v>7</v>
      </c>
      <c r="F90" s="32" t="s">
        <v>7</v>
      </c>
      <c r="G90" s="32" t="s">
        <v>7</v>
      </c>
      <c r="H90" s="41" t="s">
        <v>73</v>
      </c>
      <c r="I90" s="41" t="s">
        <v>73</v>
      </c>
      <c r="J90" s="41" t="s">
        <v>73</v>
      </c>
      <c r="K90" s="41" t="s">
        <v>73</v>
      </c>
      <c r="L90" s="41" t="s">
        <v>73</v>
      </c>
      <c r="M90" s="41" t="s">
        <v>73</v>
      </c>
      <c r="N90" s="41" t="s">
        <v>73</v>
      </c>
      <c r="O90" s="33" t="s">
        <v>7</v>
      </c>
      <c r="P90" s="34" t="s">
        <v>7</v>
      </c>
      <c r="Q90" s="34" t="s">
        <v>7</v>
      </c>
      <c r="R90" s="34" t="s">
        <v>7</v>
      </c>
      <c r="S90" s="34" t="s">
        <v>7</v>
      </c>
      <c r="T90" s="34" t="s">
        <v>7</v>
      </c>
      <c r="U90" s="34" t="s">
        <v>7</v>
      </c>
      <c r="V90" s="34" t="s">
        <v>7</v>
      </c>
      <c r="W90" s="34" t="s">
        <v>7</v>
      </c>
      <c r="X90" s="34" t="s">
        <v>7</v>
      </c>
      <c r="Y90" s="34" t="s">
        <v>7</v>
      </c>
      <c r="Z90" s="32" t="s">
        <v>7</v>
      </c>
      <c r="AA90" s="93"/>
      <c r="AB90" s="4" t="str">
        <f t="shared" ref="AB90" si="210">H90</f>
        <v>通貨を選択</v>
      </c>
      <c r="AC90" s="4" t="str">
        <f t="shared" ref="AC90" si="211">I90</f>
        <v>通貨を選択</v>
      </c>
      <c r="AD90" s="4" t="str">
        <f t="shared" ref="AD90" si="212">J90</f>
        <v>通貨を選択</v>
      </c>
      <c r="AE90" s="4" t="str">
        <f t="shared" ref="AE90" si="213">K90</f>
        <v>通貨を選択</v>
      </c>
      <c r="AF90" s="4" t="str">
        <f t="shared" ref="AF90" si="214">L90</f>
        <v>通貨を選択</v>
      </c>
      <c r="AG90" s="4" t="str">
        <f t="shared" ref="AG90" si="215">M90</f>
        <v>通貨を選択</v>
      </c>
      <c r="AH90" s="4" t="str">
        <f t="shared" ref="AH90" si="216">N90</f>
        <v>通貨を選択</v>
      </c>
      <c r="AJ90" s="4" t="s">
        <v>7</v>
      </c>
      <c r="AK90" s="4" t="s">
        <v>7</v>
      </c>
      <c r="AL90" s="4" t="s">
        <v>7</v>
      </c>
      <c r="AM90" s="4" t="s">
        <v>7</v>
      </c>
      <c r="AN90" s="4" t="s">
        <v>7</v>
      </c>
      <c r="AO90" s="4" t="s">
        <v>7</v>
      </c>
      <c r="AP90" s="4" t="s">
        <v>7</v>
      </c>
    </row>
    <row r="91" spans="1:42" s="22" customFormat="1" ht="15" customHeight="1" x14ac:dyDescent="0.25">
      <c r="A91" s="19" t="s">
        <v>52</v>
      </c>
      <c r="B91" s="19" t="s">
        <v>250</v>
      </c>
      <c r="C91" s="35"/>
      <c r="D91" s="36"/>
      <c r="E91" s="37"/>
      <c r="F91" s="37"/>
      <c r="G91" s="20" t="str">
        <f t="shared" ref="G91:G96" si="217">IF(OR(E91&lt;&gt;"",F91&lt;&gt;""),E91*12+F91,"")</f>
        <v/>
      </c>
      <c r="H91" s="37"/>
      <c r="I91" s="37"/>
      <c r="J91" s="37"/>
      <c r="K91" s="37"/>
      <c r="L91" s="37"/>
      <c r="M91" s="37"/>
      <c r="N91" s="37"/>
      <c r="O91" s="21">
        <f t="shared" ref="O91:O96" si="218">SUM(AJ91:AP91)*12</f>
        <v>0</v>
      </c>
      <c r="P91" s="37"/>
      <c r="Q91" s="37"/>
      <c r="R91" s="37"/>
      <c r="S91" s="37">
        <v>0</v>
      </c>
      <c r="T91" s="37"/>
      <c r="U91" s="37"/>
      <c r="V91" s="37"/>
      <c r="W91" s="37"/>
      <c r="X91" s="37"/>
      <c r="Y91" s="18">
        <f>SUM(P91:W91)*12+X91</f>
        <v>0</v>
      </c>
      <c r="Z91" s="23">
        <f>O91+Y91</f>
        <v>0</v>
      </c>
      <c r="AA91" s="96"/>
      <c r="AB91" s="22" t="e">
        <f>IF((AB90="通貨を選択"),NA(),_xlfn.XLOOKUP(AB90,為替レート[通貨],為替レート[100JPY当たり]))</f>
        <v>#N/A</v>
      </c>
      <c r="AC91" s="22" t="e">
        <f>IF((AC90="通貨を選択"),NA(),_xlfn.XLOOKUP(AC90,為替レート[通貨],為替レート[100JPY当たり]))</f>
        <v>#N/A</v>
      </c>
      <c r="AD91" s="22" t="e">
        <f>IF((AD90="通貨を選択"),NA(),_xlfn.XLOOKUP(AD90,為替レート[通貨],為替レート[100JPY当たり]))</f>
        <v>#N/A</v>
      </c>
      <c r="AE91" s="22" t="e">
        <f>IF((AE90="通貨を選択"),NA(),_xlfn.XLOOKUP(AE90,為替レート[通貨],為替レート[100JPY当たり]))</f>
        <v>#N/A</v>
      </c>
      <c r="AF91" s="22" t="e">
        <f>IF((AF90="通貨を選択"),NA(),_xlfn.XLOOKUP(AF90,為替レート[通貨],為替レート[100JPY当たり]))</f>
        <v>#N/A</v>
      </c>
      <c r="AG91" s="22" t="e">
        <f>IF((AG90="通貨を選択"),NA(),_xlfn.XLOOKUP(AG90,為替レート[通貨],為替レート[100JPY当たり]))</f>
        <v>#N/A</v>
      </c>
      <c r="AH91" s="22" t="e">
        <f>IF((AH90="通貨を選択"),NA(),_xlfn.XLOOKUP(AH90,為替レート[通貨],為替レート[100JPY当たり]))</f>
        <v>#N/A</v>
      </c>
      <c r="AJ91" s="24">
        <f t="shared" ref="AJ91:AJ96" si="219">IF(H91&lt;&gt;"",H91/AB91*100,0)</f>
        <v>0</v>
      </c>
      <c r="AK91" s="24">
        <f t="shared" ref="AK91:AK96" si="220">IF(I91&lt;&gt;"",I91/AC91*100,0)</f>
        <v>0</v>
      </c>
      <c r="AL91" s="24">
        <f t="shared" ref="AL91:AL96" si="221">IF(J91&lt;&gt;"",J91/AD91*100,0)</f>
        <v>0</v>
      </c>
      <c r="AM91" s="24">
        <f t="shared" ref="AM91:AM96" si="222">IF(K91&lt;&gt;"",K91/AE91*100,0)</f>
        <v>0</v>
      </c>
      <c r="AN91" s="24">
        <f t="shared" ref="AN91:AN96" si="223">IF(L91&lt;&gt;"",L91/AF91*100,0)</f>
        <v>0</v>
      </c>
      <c r="AO91" s="24">
        <f t="shared" ref="AO91:AO96" si="224">IF(M91&lt;&gt;"",M91/AG91*100,0)</f>
        <v>0</v>
      </c>
      <c r="AP91" s="24">
        <f t="shared" ref="AP91:AP96" si="225">IF(N91&lt;&gt;"",N91/AH91*100,0)</f>
        <v>0</v>
      </c>
    </row>
    <row r="92" spans="1:42" s="22" customFormat="1" ht="15" customHeight="1" x14ac:dyDescent="0.25">
      <c r="A92" s="19" t="s">
        <v>53</v>
      </c>
      <c r="B92" s="19" t="s">
        <v>250</v>
      </c>
      <c r="C92" s="35"/>
      <c r="D92" s="36"/>
      <c r="E92" s="37"/>
      <c r="F92" s="37"/>
      <c r="G92" s="20" t="str">
        <f t="shared" si="217"/>
        <v/>
      </c>
      <c r="H92" s="37"/>
      <c r="I92" s="37"/>
      <c r="J92" s="37"/>
      <c r="K92" s="37"/>
      <c r="L92" s="37"/>
      <c r="M92" s="37"/>
      <c r="N92" s="37"/>
      <c r="O92" s="21">
        <f t="shared" si="218"/>
        <v>0</v>
      </c>
      <c r="P92" s="37"/>
      <c r="Q92" s="37"/>
      <c r="R92" s="37"/>
      <c r="S92" s="37">
        <v>0</v>
      </c>
      <c r="T92" s="37"/>
      <c r="U92" s="37"/>
      <c r="V92" s="37"/>
      <c r="W92" s="37"/>
      <c r="X92" s="37"/>
      <c r="Y92" s="18">
        <f t="shared" ref="Y92:Y96" si="226">SUM(P92:W92)*12+X92</f>
        <v>0</v>
      </c>
      <c r="Z92" s="23">
        <f t="shared" ref="Z92:Z96" si="227">O92+Y92</f>
        <v>0</v>
      </c>
      <c r="AA92" s="96"/>
      <c r="AB92" s="22" t="e">
        <f>IF((AB90="通貨を選択"),NA(),_xlfn.XLOOKUP(AB90,為替レート[通貨],為替レート[100JPY当たり]))</f>
        <v>#N/A</v>
      </c>
      <c r="AC92" s="22" t="e">
        <f>IF((AC90="通貨を選択"),NA(),_xlfn.XLOOKUP(AC90,為替レート[通貨],為替レート[100JPY当たり]))</f>
        <v>#N/A</v>
      </c>
      <c r="AD92" s="22" t="e">
        <f>IF((AD90="通貨を選択"),NA(),_xlfn.XLOOKUP(AD90,為替レート[通貨],為替レート[100JPY当たり]))</f>
        <v>#N/A</v>
      </c>
      <c r="AE92" s="22" t="e">
        <f>IF((AE90="通貨を選択"),NA(),_xlfn.XLOOKUP(AE90,為替レート[通貨],為替レート[100JPY当たり]))</f>
        <v>#N/A</v>
      </c>
      <c r="AF92" s="22" t="e">
        <f>IF((AF90="通貨を選択"),NA(),_xlfn.XLOOKUP(AF90,為替レート[通貨],為替レート[100JPY当たり]))</f>
        <v>#N/A</v>
      </c>
      <c r="AG92" s="22" t="e">
        <f>IF((AG90="通貨を選択"),NA(),_xlfn.XLOOKUP(AG90,為替レート[通貨],為替レート[100JPY当たり]))</f>
        <v>#N/A</v>
      </c>
      <c r="AH92" s="22" t="e">
        <f>IF((AH90="通貨を選択"),NA(),_xlfn.XLOOKUP(AH90,為替レート[通貨],為替レート[100JPY当たり]))</f>
        <v>#N/A</v>
      </c>
      <c r="AJ92" s="24">
        <f t="shared" si="219"/>
        <v>0</v>
      </c>
      <c r="AK92" s="24">
        <f t="shared" si="220"/>
        <v>0</v>
      </c>
      <c r="AL92" s="24">
        <f t="shared" si="221"/>
        <v>0</v>
      </c>
      <c r="AM92" s="24">
        <f t="shared" si="222"/>
        <v>0</v>
      </c>
      <c r="AN92" s="24">
        <f t="shared" si="223"/>
        <v>0</v>
      </c>
      <c r="AO92" s="24">
        <f t="shared" si="224"/>
        <v>0</v>
      </c>
      <c r="AP92" s="24">
        <f t="shared" si="225"/>
        <v>0</v>
      </c>
    </row>
    <row r="93" spans="1:42" s="22" customFormat="1" ht="15" customHeight="1" x14ac:dyDescent="0.25">
      <c r="A93" s="19" t="s">
        <v>54</v>
      </c>
      <c r="B93" s="19" t="s">
        <v>250</v>
      </c>
      <c r="C93" s="35"/>
      <c r="D93" s="36"/>
      <c r="E93" s="37"/>
      <c r="F93" s="37"/>
      <c r="G93" s="20" t="str">
        <f t="shared" si="217"/>
        <v/>
      </c>
      <c r="H93" s="37"/>
      <c r="I93" s="37"/>
      <c r="J93" s="37"/>
      <c r="K93" s="37"/>
      <c r="L93" s="37"/>
      <c r="M93" s="37"/>
      <c r="N93" s="37"/>
      <c r="O93" s="21">
        <f t="shared" si="218"/>
        <v>0</v>
      </c>
      <c r="P93" s="37"/>
      <c r="Q93" s="37"/>
      <c r="R93" s="37"/>
      <c r="S93" s="37">
        <v>0</v>
      </c>
      <c r="T93" s="37"/>
      <c r="U93" s="37"/>
      <c r="V93" s="37"/>
      <c r="W93" s="37"/>
      <c r="X93" s="37"/>
      <c r="Y93" s="18">
        <f t="shared" si="226"/>
        <v>0</v>
      </c>
      <c r="Z93" s="23">
        <f t="shared" si="227"/>
        <v>0</v>
      </c>
      <c r="AA93" s="96"/>
      <c r="AB93" s="22" t="e">
        <f>IF((AB90="通貨を選択"),NA(),_xlfn.XLOOKUP(AB90,為替レート[通貨],為替レート[100JPY当たり]))</f>
        <v>#N/A</v>
      </c>
      <c r="AC93" s="22" t="e">
        <f>IF((AC90="通貨を選択"),NA(),_xlfn.XLOOKUP(AC90,為替レート[通貨],為替レート[100JPY当たり]))</f>
        <v>#N/A</v>
      </c>
      <c r="AD93" s="22" t="e">
        <f>IF((AD90="通貨を選択"),NA(),_xlfn.XLOOKUP(AD90,為替レート[通貨],為替レート[100JPY当たり]))</f>
        <v>#N/A</v>
      </c>
      <c r="AE93" s="22" t="e">
        <f>IF((AE90="通貨を選択"),NA(),_xlfn.XLOOKUP(AE90,為替レート[通貨],為替レート[100JPY当たり]))</f>
        <v>#N/A</v>
      </c>
      <c r="AF93" s="22" t="e">
        <f>IF((AF90="通貨を選択"),NA(),_xlfn.XLOOKUP(AF90,為替レート[通貨],為替レート[100JPY当たり]))</f>
        <v>#N/A</v>
      </c>
      <c r="AG93" s="22" t="e">
        <f>IF((AG90="通貨を選択"),NA(),_xlfn.XLOOKUP(AG90,為替レート[通貨],為替レート[100JPY当たり]))</f>
        <v>#N/A</v>
      </c>
      <c r="AH93" s="22" t="e">
        <f>IF((AH90="通貨を選択"),NA(),_xlfn.XLOOKUP(AH90,為替レート[通貨],為替レート[100JPY当たり]))</f>
        <v>#N/A</v>
      </c>
      <c r="AJ93" s="24">
        <f t="shared" si="219"/>
        <v>0</v>
      </c>
      <c r="AK93" s="24">
        <f t="shared" si="220"/>
        <v>0</v>
      </c>
      <c r="AL93" s="24">
        <f t="shared" si="221"/>
        <v>0</v>
      </c>
      <c r="AM93" s="24">
        <f t="shared" si="222"/>
        <v>0</v>
      </c>
      <c r="AN93" s="24">
        <f t="shared" si="223"/>
        <v>0</v>
      </c>
      <c r="AO93" s="24">
        <f t="shared" si="224"/>
        <v>0</v>
      </c>
      <c r="AP93" s="24">
        <f t="shared" si="225"/>
        <v>0</v>
      </c>
    </row>
    <row r="94" spans="1:42" s="22" customFormat="1" ht="15" customHeight="1" x14ac:dyDescent="0.25">
      <c r="A94" s="19" t="s">
        <v>55</v>
      </c>
      <c r="B94" s="19" t="s">
        <v>250</v>
      </c>
      <c r="C94" s="35"/>
      <c r="D94" s="36">
        <v>0</v>
      </c>
      <c r="E94" s="37"/>
      <c r="F94" s="37"/>
      <c r="G94" s="20" t="str">
        <f t="shared" si="217"/>
        <v/>
      </c>
      <c r="H94" s="37"/>
      <c r="I94" s="37"/>
      <c r="J94" s="37"/>
      <c r="K94" s="37"/>
      <c r="L94" s="37"/>
      <c r="M94" s="37"/>
      <c r="N94" s="37"/>
      <c r="O94" s="21">
        <f t="shared" si="218"/>
        <v>0</v>
      </c>
      <c r="P94" s="37"/>
      <c r="Q94" s="37"/>
      <c r="R94" s="37"/>
      <c r="S94" s="37"/>
      <c r="T94" s="37"/>
      <c r="U94" s="37"/>
      <c r="V94" s="37"/>
      <c r="W94" s="37"/>
      <c r="X94" s="37"/>
      <c r="Y94" s="18">
        <f t="shared" si="226"/>
        <v>0</v>
      </c>
      <c r="Z94" s="23">
        <f t="shared" si="227"/>
        <v>0</v>
      </c>
      <c r="AA94" s="96"/>
      <c r="AB94" s="22" t="e">
        <f>IF((AB90="通貨を選択"),NA(),_xlfn.XLOOKUP(AB90,為替レート[通貨],為替レート[100JPY当たり]))</f>
        <v>#N/A</v>
      </c>
      <c r="AC94" s="22" t="e">
        <f>IF((AC90="通貨を選択"),NA(),_xlfn.XLOOKUP(AC90,為替レート[通貨],為替レート[100JPY当たり]))</f>
        <v>#N/A</v>
      </c>
      <c r="AD94" s="22" t="e">
        <f>IF((AD90="通貨を選択"),NA(),_xlfn.XLOOKUP(AD90,為替レート[通貨],為替レート[100JPY当たり]))</f>
        <v>#N/A</v>
      </c>
      <c r="AE94" s="22" t="e">
        <f>IF((AE90="通貨を選択"),NA(),_xlfn.XLOOKUP(AE90,為替レート[通貨],為替レート[100JPY当たり]))</f>
        <v>#N/A</v>
      </c>
      <c r="AF94" s="22" t="e">
        <f>IF((AF90="通貨を選択"),NA(),_xlfn.XLOOKUP(AF90,為替レート[通貨],為替レート[100JPY当たり]))</f>
        <v>#N/A</v>
      </c>
      <c r="AG94" s="22" t="e">
        <f>IF((AG90="通貨を選択"),NA(),_xlfn.XLOOKUP(AG90,為替レート[通貨],為替レート[100JPY当たり]))</f>
        <v>#N/A</v>
      </c>
      <c r="AH94" s="22" t="e">
        <f>IF((AH90="通貨を選択"),NA(),_xlfn.XLOOKUP(AH90,為替レート[通貨],為替レート[100JPY当たり]))</f>
        <v>#N/A</v>
      </c>
      <c r="AJ94" s="24">
        <f t="shared" si="219"/>
        <v>0</v>
      </c>
      <c r="AK94" s="24">
        <f t="shared" si="220"/>
        <v>0</v>
      </c>
      <c r="AL94" s="24">
        <f t="shared" si="221"/>
        <v>0</v>
      </c>
      <c r="AM94" s="24">
        <f t="shared" si="222"/>
        <v>0</v>
      </c>
      <c r="AN94" s="24">
        <f t="shared" si="223"/>
        <v>0</v>
      </c>
      <c r="AO94" s="24">
        <f t="shared" si="224"/>
        <v>0</v>
      </c>
      <c r="AP94" s="24">
        <f t="shared" si="225"/>
        <v>0</v>
      </c>
    </row>
    <row r="95" spans="1:42" s="22" customFormat="1" ht="15" customHeight="1" x14ac:dyDescent="0.25">
      <c r="A95" s="19" t="s">
        <v>56</v>
      </c>
      <c r="B95" s="19" t="s">
        <v>250</v>
      </c>
      <c r="C95" s="35"/>
      <c r="D95" s="36">
        <v>0</v>
      </c>
      <c r="E95" s="37"/>
      <c r="F95" s="37"/>
      <c r="G95" s="20" t="str">
        <f t="shared" si="217"/>
        <v/>
      </c>
      <c r="H95" s="37"/>
      <c r="I95" s="37"/>
      <c r="J95" s="37"/>
      <c r="K95" s="37"/>
      <c r="L95" s="37"/>
      <c r="M95" s="37"/>
      <c r="N95" s="37"/>
      <c r="O95" s="21">
        <f t="shared" si="218"/>
        <v>0</v>
      </c>
      <c r="P95" s="37"/>
      <c r="Q95" s="37"/>
      <c r="R95" s="37"/>
      <c r="S95" s="37"/>
      <c r="T95" s="37"/>
      <c r="U95" s="37"/>
      <c r="V95" s="37"/>
      <c r="W95" s="37"/>
      <c r="X95" s="37"/>
      <c r="Y95" s="18">
        <f t="shared" si="226"/>
        <v>0</v>
      </c>
      <c r="Z95" s="23">
        <f t="shared" si="227"/>
        <v>0</v>
      </c>
      <c r="AA95" s="96"/>
      <c r="AB95" s="22" t="e">
        <f>IF((AB90="通貨を選択"),NA(),_xlfn.XLOOKUP(AB90,為替レート[通貨],為替レート[100JPY当たり]))</f>
        <v>#N/A</v>
      </c>
      <c r="AC95" s="22" t="e">
        <f>IF((AC90="通貨を選択"),NA(),_xlfn.XLOOKUP(AC90,為替レート[通貨],為替レート[100JPY当たり]))</f>
        <v>#N/A</v>
      </c>
      <c r="AD95" s="22" t="e">
        <f>IF((AD90="通貨を選択"),NA(),_xlfn.XLOOKUP(AD90,為替レート[通貨],為替レート[100JPY当たり]))</f>
        <v>#N/A</v>
      </c>
      <c r="AE95" s="22" t="e">
        <f>IF((AE90="通貨を選択"),NA(),_xlfn.XLOOKUP(AE90,為替レート[通貨],為替レート[100JPY当たり]))</f>
        <v>#N/A</v>
      </c>
      <c r="AF95" s="22" t="e">
        <f>IF((AF90="通貨を選択"),NA(),_xlfn.XLOOKUP(AF90,為替レート[通貨],為替レート[100JPY当たり]))</f>
        <v>#N/A</v>
      </c>
      <c r="AG95" s="22" t="e">
        <f>IF((AG90="通貨を選択"),NA(),_xlfn.XLOOKUP(AG90,為替レート[通貨],為替レート[100JPY当たり]))</f>
        <v>#N/A</v>
      </c>
      <c r="AH95" s="22" t="e">
        <f>IF((AH90="通貨を選択"),NA(),_xlfn.XLOOKUP(AH90,為替レート[通貨],為替レート[100JPY当たり]))</f>
        <v>#N/A</v>
      </c>
      <c r="AJ95" s="24">
        <f t="shared" si="219"/>
        <v>0</v>
      </c>
      <c r="AK95" s="24">
        <f t="shared" si="220"/>
        <v>0</v>
      </c>
      <c r="AL95" s="24">
        <f t="shared" si="221"/>
        <v>0</v>
      </c>
      <c r="AM95" s="24">
        <f t="shared" si="222"/>
        <v>0</v>
      </c>
      <c r="AN95" s="24">
        <f t="shared" si="223"/>
        <v>0</v>
      </c>
      <c r="AO95" s="24">
        <f t="shared" si="224"/>
        <v>0</v>
      </c>
      <c r="AP95" s="24">
        <f t="shared" si="225"/>
        <v>0</v>
      </c>
    </row>
    <row r="96" spans="1:42" s="22" customFormat="1" ht="15" customHeight="1" x14ac:dyDescent="0.25">
      <c r="A96" s="25" t="s">
        <v>57</v>
      </c>
      <c r="B96" s="25" t="s">
        <v>250</v>
      </c>
      <c r="C96" s="38"/>
      <c r="D96" s="39">
        <v>0</v>
      </c>
      <c r="E96" s="40"/>
      <c r="F96" s="40"/>
      <c r="G96" s="26" t="str">
        <f t="shared" si="217"/>
        <v/>
      </c>
      <c r="H96" s="40"/>
      <c r="I96" s="40"/>
      <c r="J96" s="40"/>
      <c r="K96" s="40"/>
      <c r="L96" s="40"/>
      <c r="M96" s="40"/>
      <c r="N96" s="40"/>
      <c r="O96" s="27">
        <f t="shared" si="218"/>
        <v>0</v>
      </c>
      <c r="P96" s="40"/>
      <c r="Q96" s="40"/>
      <c r="R96" s="40"/>
      <c r="S96" s="40"/>
      <c r="T96" s="40"/>
      <c r="U96" s="40"/>
      <c r="V96" s="40"/>
      <c r="W96" s="40"/>
      <c r="X96" s="40"/>
      <c r="Y96" s="28">
        <f t="shared" si="226"/>
        <v>0</v>
      </c>
      <c r="Z96" s="29">
        <f t="shared" si="227"/>
        <v>0</v>
      </c>
      <c r="AA96" s="96"/>
      <c r="AB96" s="22" t="e">
        <f>IF((AB90="通貨を選択"),NA(),_xlfn.XLOOKUP(AB90,為替レート[通貨],為替レート[100JPY当たり]))</f>
        <v>#N/A</v>
      </c>
      <c r="AC96" s="22" t="e">
        <f>IF((AC90="通貨を選択"),NA(),_xlfn.XLOOKUP(AC90,為替レート[通貨],為替レート[100JPY当たり]))</f>
        <v>#N/A</v>
      </c>
      <c r="AD96" s="22" t="e">
        <f>IF((AD90="通貨を選択"),NA(),_xlfn.XLOOKUP(AD90,為替レート[通貨],為替レート[100JPY当たり]))</f>
        <v>#N/A</v>
      </c>
      <c r="AE96" s="22" t="e">
        <f>IF((AE90="通貨を選択"),NA(),_xlfn.XLOOKUP(AE90,為替レート[通貨],為替レート[100JPY当たり]))</f>
        <v>#N/A</v>
      </c>
      <c r="AF96" s="22" t="e">
        <f>IF((AF90="通貨を選択"),NA(),_xlfn.XLOOKUP(AF90,為替レート[通貨],為替レート[100JPY当たり]))</f>
        <v>#N/A</v>
      </c>
      <c r="AG96" s="22" t="e">
        <f>IF((AG90="通貨を選択"),NA(),_xlfn.XLOOKUP(AG90,為替レート[通貨],為替レート[100JPY当たり]))</f>
        <v>#N/A</v>
      </c>
      <c r="AH96" s="22" t="e">
        <f>IF((AH90="通貨を選択"),NA(),_xlfn.XLOOKUP(AH90,為替レート[通貨],為替レート[100JPY当たり]))</f>
        <v>#N/A</v>
      </c>
      <c r="AJ96" s="24">
        <f t="shared" si="219"/>
        <v>0</v>
      </c>
      <c r="AK96" s="24">
        <f t="shared" si="220"/>
        <v>0</v>
      </c>
      <c r="AL96" s="24">
        <f t="shared" si="221"/>
        <v>0</v>
      </c>
      <c r="AM96" s="24">
        <f t="shared" si="222"/>
        <v>0</v>
      </c>
      <c r="AN96" s="24">
        <f t="shared" si="223"/>
        <v>0</v>
      </c>
      <c r="AO96" s="24">
        <f t="shared" si="224"/>
        <v>0</v>
      </c>
      <c r="AP96" s="24">
        <f t="shared" si="225"/>
        <v>0</v>
      </c>
    </row>
    <row r="97" spans="1:42" ht="30" customHeight="1" x14ac:dyDescent="0.25">
      <c r="A97" s="11" t="s">
        <v>168</v>
      </c>
      <c r="B97" s="11"/>
      <c r="C97" s="10"/>
      <c r="D97" s="9"/>
      <c r="E97" s="32" t="s">
        <v>7</v>
      </c>
      <c r="F97" s="32" t="s">
        <v>7</v>
      </c>
      <c r="G97" s="32" t="s">
        <v>7</v>
      </c>
      <c r="H97" s="41" t="s">
        <v>73</v>
      </c>
      <c r="I97" s="41" t="s">
        <v>73</v>
      </c>
      <c r="J97" s="41" t="s">
        <v>73</v>
      </c>
      <c r="K97" s="41" t="s">
        <v>73</v>
      </c>
      <c r="L97" s="41" t="s">
        <v>73</v>
      </c>
      <c r="M97" s="41" t="s">
        <v>73</v>
      </c>
      <c r="N97" s="41" t="s">
        <v>73</v>
      </c>
      <c r="O97" s="33" t="s">
        <v>7</v>
      </c>
      <c r="P97" s="34" t="s">
        <v>7</v>
      </c>
      <c r="Q97" s="34" t="s">
        <v>7</v>
      </c>
      <c r="R97" s="34" t="s">
        <v>7</v>
      </c>
      <c r="S97" s="34" t="s">
        <v>7</v>
      </c>
      <c r="T97" s="34" t="s">
        <v>7</v>
      </c>
      <c r="U97" s="34" t="s">
        <v>7</v>
      </c>
      <c r="V97" s="34" t="s">
        <v>7</v>
      </c>
      <c r="W97" s="34" t="s">
        <v>7</v>
      </c>
      <c r="X97" s="34" t="s">
        <v>7</v>
      </c>
      <c r="Y97" s="34" t="s">
        <v>7</v>
      </c>
      <c r="Z97" s="32" t="s">
        <v>7</v>
      </c>
      <c r="AA97" s="93"/>
      <c r="AB97" s="4" t="str">
        <f t="shared" ref="AB97" si="228">H97</f>
        <v>通貨を選択</v>
      </c>
      <c r="AC97" s="4" t="str">
        <f t="shared" ref="AC97" si="229">I97</f>
        <v>通貨を選択</v>
      </c>
      <c r="AD97" s="4" t="str">
        <f>J97</f>
        <v>通貨を選択</v>
      </c>
      <c r="AE97" s="4" t="str">
        <f t="shared" ref="AE97" si="230">K97</f>
        <v>通貨を選択</v>
      </c>
      <c r="AF97" s="4" t="str">
        <f t="shared" ref="AF97" si="231">L97</f>
        <v>通貨を選択</v>
      </c>
      <c r="AG97" s="4" t="str">
        <f t="shared" ref="AG97" si="232">M97</f>
        <v>通貨を選択</v>
      </c>
      <c r="AH97" s="4" t="str">
        <f t="shared" ref="AH97" si="233">N97</f>
        <v>通貨を選択</v>
      </c>
      <c r="AJ97" s="4" t="s">
        <v>7</v>
      </c>
      <c r="AK97" s="4" t="s">
        <v>7</v>
      </c>
      <c r="AL97" s="4" t="s">
        <v>7</v>
      </c>
      <c r="AM97" s="4" t="s">
        <v>7</v>
      </c>
      <c r="AN97" s="4" t="s">
        <v>7</v>
      </c>
      <c r="AO97" s="4" t="s">
        <v>7</v>
      </c>
      <c r="AP97" s="4" t="s">
        <v>7</v>
      </c>
    </row>
    <row r="98" spans="1:42" s="22" customFormat="1" ht="15" customHeight="1" x14ac:dyDescent="0.25">
      <c r="A98" s="19" t="s">
        <v>52</v>
      </c>
      <c r="B98" s="19" t="s">
        <v>251</v>
      </c>
      <c r="C98" s="35"/>
      <c r="D98" s="36"/>
      <c r="E98" s="37"/>
      <c r="F98" s="37"/>
      <c r="G98" s="20" t="str">
        <f t="shared" ref="G98:G103" si="234">IF(OR(E98&lt;&gt;"",F98&lt;&gt;""),E98*12+F98,"")</f>
        <v/>
      </c>
      <c r="H98" s="37"/>
      <c r="I98" s="37"/>
      <c r="J98" s="37"/>
      <c r="K98" s="37"/>
      <c r="L98" s="37"/>
      <c r="M98" s="37"/>
      <c r="N98" s="37"/>
      <c r="O98" s="21">
        <f t="shared" ref="O98:O103" si="235">SUM(AJ98:AP98)*12</f>
        <v>0</v>
      </c>
      <c r="P98" s="37"/>
      <c r="Q98" s="37"/>
      <c r="R98" s="37"/>
      <c r="S98" s="37">
        <v>0</v>
      </c>
      <c r="T98" s="37"/>
      <c r="U98" s="37"/>
      <c r="V98" s="37"/>
      <c r="W98" s="37"/>
      <c r="X98" s="37"/>
      <c r="Y98" s="18">
        <f>SUM(P98:W98)*12+X98</f>
        <v>0</v>
      </c>
      <c r="Z98" s="23">
        <f>O98+Y98</f>
        <v>0</v>
      </c>
      <c r="AA98" s="96"/>
      <c r="AB98" s="22" t="e">
        <f>IF((AB97="通貨を選択"),NA(),_xlfn.XLOOKUP(AB97,為替レート[通貨],為替レート[100JPY当たり]))</f>
        <v>#N/A</v>
      </c>
      <c r="AC98" s="22" t="e">
        <f>IF((AC97="通貨を選択"),NA(),_xlfn.XLOOKUP(AC97,為替レート[通貨],為替レート[100JPY当たり]))</f>
        <v>#N/A</v>
      </c>
      <c r="AD98" s="22" t="e">
        <f>IF((AD97="通貨を選択"),NA(),_xlfn.XLOOKUP(AD97,為替レート[通貨],為替レート[100JPY当たり]))</f>
        <v>#N/A</v>
      </c>
      <c r="AE98" s="22" t="e">
        <f>IF((AE97="通貨を選択"),NA(),_xlfn.XLOOKUP(AE97,為替レート[通貨],為替レート[100JPY当たり]))</f>
        <v>#N/A</v>
      </c>
      <c r="AF98" s="22" t="e">
        <f>IF((AF97="通貨を選択"),NA(),_xlfn.XLOOKUP(AF97,為替レート[通貨],為替レート[100JPY当たり]))</f>
        <v>#N/A</v>
      </c>
      <c r="AG98" s="22" t="e">
        <f>IF((AG97="通貨を選択"),NA(),_xlfn.XLOOKUP(AG97,為替レート[通貨],為替レート[100JPY当たり]))</f>
        <v>#N/A</v>
      </c>
      <c r="AH98" s="22" t="e">
        <f>IF((AH97="通貨を選択"),NA(),_xlfn.XLOOKUP(AH97,為替レート[通貨],為替レート[100JPY当たり]))</f>
        <v>#N/A</v>
      </c>
      <c r="AJ98" s="24">
        <f t="shared" ref="AJ98:AJ103" si="236">IF(H98&lt;&gt;"",H98/AB98*100,0)</f>
        <v>0</v>
      </c>
      <c r="AK98" s="24">
        <f t="shared" ref="AK98:AK103" si="237">IF(I98&lt;&gt;"",I98/AC98*100,0)</f>
        <v>0</v>
      </c>
      <c r="AL98" s="24">
        <f t="shared" ref="AL98:AL103" si="238">IF(J98&lt;&gt;"",J98/AD98*100,0)</f>
        <v>0</v>
      </c>
      <c r="AM98" s="24">
        <f t="shared" ref="AM98:AM103" si="239">IF(K98&lt;&gt;"",K98/AE98*100,0)</f>
        <v>0</v>
      </c>
      <c r="AN98" s="24">
        <f t="shared" ref="AN98:AN103" si="240">IF(L98&lt;&gt;"",L98/AF98*100,0)</f>
        <v>0</v>
      </c>
      <c r="AO98" s="24">
        <f t="shared" ref="AO98:AO103" si="241">IF(M98&lt;&gt;"",M98/AG98*100,0)</f>
        <v>0</v>
      </c>
      <c r="AP98" s="24">
        <f t="shared" ref="AP98:AP103" si="242">IF(N98&lt;&gt;"",N98/AH98*100,0)</f>
        <v>0</v>
      </c>
    </row>
    <row r="99" spans="1:42" s="22" customFormat="1" ht="15" customHeight="1" x14ac:dyDescent="0.25">
      <c r="A99" s="19" t="s">
        <v>53</v>
      </c>
      <c r="B99" s="19" t="s">
        <v>251</v>
      </c>
      <c r="C99" s="35"/>
      <c r="D99" s="36"/>
      <c r="E99" s="37"/>
      <c r="F99" s="37"/>
      <c r="G99" s="20" t="str">
        <f t="shared" si="234"/>
        <v/>
      </c>
      <c r="H99" s="37"/>
      <c r="I99" s="37"/>
      <c r="J99" s="37"/>
      <c r="K99" s="37"/>
      <c r="L99" s="37"/>
      <c r="M99" s="37"/>
      <c r="N99" s="37"/>
      <c r="O99" s="21">
        <f t="shared" si="235"/>
        <v>0</v>
      </c>
      <c r="P99" s="37"/>
      <c r="Q99" s="37"/>
      <c r="R99" s="37"/>
      <c r="S99" s="37">
        <v>0</v>
      </c>
      <c r="T99" s="37"/>
      <c r="U99" s="37"/>
      <c r="V99" s="37"/>
      <c r="W99" s="37"/>
      <c r="X99" s="37"/>
      <c r="Y99" s="18">
        <f t="shared" ref="Y99:Y103" si="243">SUM(P99:W99)*12+X99</f>
        <v>0</v>
      </c>
      <c r="Z99" s="23">
        <f t="shared" ref="Z99:Z103" si="244">O99+Y99</f>
        <v>0</v>
      </c>
      <c r="AA99" s="96"/>
      <c r="AB99" s="22" t="e">
        <f>IF((AB97="通貨を選択"),NA(),_xlfn.XLOOKUP(AB97,為替レート[通貨],為替レート[100JPY当たり]))</f>
        <v>#N/A</v>
      </c>
      <c r="AC99" s="22" t="e">
        <f>IF((AC97="通貨を選択"),NA(),_xlfn.XLOOKUP(AC97,為替レート[通貨],為替レート[100JPY当たり]))</f>
        <v>#N/A</v>
      </c>
      <c r="AD99" s="22" t="e">
        <f>IF((AD97="通貨を選択"),NA(),_xlfn.XLOOKUP(AD97,為替レート[通貨],為替レート[100JPY当たり]))</f>
        <v>#N/A</v>
      </c>
      <c r="AE99" s="22" t="e">
        <f>IF((AE97="通貨を選択"),NA(),_xlfn.XLOOKUP(AE97,為替レート[通貨],為替レート[100JPY当たり]))</f>
        <v>#N/A</v>
      </c>
      <c r="AF99" s="22" t="e">
        <f>IF((AF97="通貨を選択"),NA(),_xlfn.XLOOKUP(AF97,為替レート[通貨],為替レート[100JPY当たり]))</f>
        <v>#N/A</v>
      </c>
      <c r="AG99" s="22" t="e">
        <f>IF((AG97="通貨を選択"),NA(),_xlfn.XLOOKUP(AG97,為替レート[通貨],為替レート[100JPY当たり]))</f>
        <v>#N/A</v>
      </c>
      <c r="AH99" s="22" t="e">
        <f>IF((AH97="通貨を選択"),NA(),_xlfn.XLOOKUP(AH97,為替レート[通貨],為替レート[100JPY当たり]))</f>
        <v>#N/A</v>
      </c>
      <c r="AJ99" s="24">
        <f t="shared" si="236"/>
        <v>0</v>
      </c>
      <c r="AK99" s="24">
        <f t="shared" si="237"/>
        <v>0</v>
      </c>
      <c r="AL99" s="24">
        <f t="shared" si="238"/>
        <v>0</v>
      </c>
      <c r="AM99" s="24">
        <f t="shared" si="239"/>
        <v>0</v>
      </c>
      <c r="AN99" s="24">
        <f t="shared" si="240"/>
        <v>0</v>
      </c>
      <c r="AO99" s="24">
        <f t="shared" si="241"/>
        <v>0</v>
      </c>
      <c r="AP99" s="24">
        <f t="shared" si="242"/>
        <v>0</v>
      </c>
    </row>
    <row r="100" spans="1:42" s="22" customFormat="1" ht="15" customHeight="1" x14ac:dyDescent="0.25">
      <c r="A100" s="19" t="s">
        <v>54</v>
      </c>
      <c r="B100" s="19" t="s">
        <v>251</v>
      </c>
      <c r="C100" s="35"/>
      <c r="D100" s="36"/>
      <c r="E100" s="37"/>
      <c r="F100" s="37"/>
      <c r="G100" s="20" t="str">
        <f t="shared" si="234"/>
        <v/>
      </c>
      <c r="H100" s="37"/>
      <c r="I100" s="37"/>
      <c r="J100" s="37"/>
      <c r="K100" s="37"/>
      <c r="L100" s="37"/>
      <c r="M100" s="37"/>
      <c r="N100" s="37"/>
      <c r="O100" s="21">
        <f t="shared" si="235"/>
        <v>0</v>
      </c>
      <c r="P100" s="37"/>
      <c r="Q100" s="37"/>
      <c r="R100" s="37"/>
      <c r="S100" s="37">
        <v>0</v>
      </c>
      <c r="T100" s="37"/>
      <c r="U100" s="37"/>
      <c r="V100" s="37"/>
      <c r="W100" s="37"/>
      <c r="X100" s="37"/>
      <c r="Y100" s="18">
        <f t="shared" si="243"/>
        <v>0</v>
      </c>
      <c r="Z100" s="23">
        <f t="shared" si="244"/>
        <v>0</v>
      </c>
      <c r="AA100" s="96"/>
      <c r="AB100" s="22" t="e">
        <f>IF((AB97="通貨を選択"),NA(),_xlfn.XLOOKUP(AB97,為替レート[通貨],為替レート[100JPY当たり]))</f>
        <v>#N/A</v>
      </c>
      <c r="AC100" s="22" t="e">
        <f>IF((AC97="通貨を選択"),NA(),_xlfn.XLOOKUP(AC97,為替レート[通貨],為替レート[100JPY当たり]))</f>
        <v>#N/A</v>
      </c>
      <c r="AD100" s="22" t="e">
        <f>IF((AD97="通貨を選択"),NA(),_xlfn.XLOOKUP(AD97,為替レート[通貨],為替レート[100JPY当たり]))</f>
        <v>#N/A</v>
      </c>
      <c r="AE100" s="22" t="e">
        <f>IF((AE97="通貨を選択"),NA(),_xlfn.XLOOKUP(AE97,為替レート[通貨],為替レート[100JPY当たり]))</f>
        <v>#N/A</v>
      </c>
      <c r="AF100" s="22" t="e">
        <f>IF((AF97="通貨を選択"),NA(),_xlfn.XLOOKUP(AF97,為替レート[通貨],為替レート[100JPY当たり]))</f>
        <v>#N/A</v>
      </c>
      <c r="AG100" s="22" t="e">
        <f>IF((AG97="通貨を選択"),NA(),_xlfn.XLOOKUP(AG97,為替レート[通貨],為替レート[100JPY当たり]))</f>
        <v>#N/A</v>
      </c>
      <c r="AH100" s="22" t="e">
        <f>IF((AH97="通貨を選択"),NA(),_xlfn.XLOOKUP(AH97,為替レート[通貨],為替レート[100JPY当たり]))</f>
        <v>#N/A</v>
      </c>
      <c r="AJ100" s="24">
        <f t="shared" si="236"/>
        <v>0</v>
      </c>
      <c r="AK100" s="24">
        <f t="shared" si="237"/>
        <v>0</v>
      </c>
      <c r="AL100" s="24">
        <f t="shared" si="238"/>
        <v>0</v>
      </c>
      <c r="AM100" s="24">
        <f t="shared" si="239"/>
        <v>0</v>
      </c>
      <c r="AN100" s="24">
        <f t="shared" si="240"/>
        <v>0</v>
      </c>
      <c r="AO100" s="24">
        <f t="shared" si="241"/>
        <v>0</v>
      </c>
      <c r="AP100" s="24">
        <f t="shared" si="242"/>
        <v>0</v>
      </c>
    </row>
    <row r="101" spans="1:42" s="22" customFormat="1" ht="15" customHeight="1" x14ac:dyDescent="0.25">
      <c r="A101" s="19" t="s">
        <v>55</v>
      </c>
      <c r="B101" s="19" t="s">
        <v>251</v>
      </c>
      <c r="C101" s="35"/>
      <c r="D101" s="36">
        <v>0</v>
      </c>
      <c r="E101" s="37"/>
      <c r="F101" s="37"/>
      <c r="G101" s="20" t="str">
        <f t="shared" si="234"/>
        <v/>
      </c>
      <c r="H101" s="37"/>
      <c r="I101" s="37"/>
      <c r="J101" s="37"/>
      <c r="K101" s="37"/>
      <c r="L101" s="37"/>
      <c r="M101" s="37"/>
      <c r="N101" s="37"/>
      <c r="O101" s="21">
        <f t="shared" si="235"/>
        <v>0</v>
      </c>
      <c r="P101" s="37"/>
      <c r="Q101" s="37"/>
      <c r="R101" s="37"/>
      <c r="S101" s="37"/>
      <c r="T101" s="37"/>
      <c r="U101" s="37"/>
      <c r="V101" s="37"/>
      <c r="W101" s="37"/>
      <c r="X101" s="37"/>
      <c r="Y101" s="18">
        <f t="shared" si="243"/>
        <v>0</v>
      </c>
      <c r="Z101" s="23">
        <f t="shared" si="244"/>
        <v>0</v>
      </c>
      <c r="AA101" s="96"/>
      <c r="AB101" s="22" t="e">
        <f>IF((AB97="通貨を選択"),NA(),_xlfn.XLOOKUP(AB97,為替レート[通貨],為替レート[100JPY当たり]))</f>
        <v>#N/A</v>
      </c>
      <c r="AC101" s="22" t="e">
        <f>IF((AC97="通貨を選択"),NA(),_xlfn.XLOOKUP(AC97,為替レート[通貨],為替レート[100JPY当たり]))</f>
        <v>#N/A</v>
      </c>
      <c r="AD101" s="22" t="e">
        <f>IF((AD97="通貨を選択"),NA(),_xlfn.XLOOKUP(AD97,為替レート[通貨],為替レート[100JPY当たり]))</f>
        <v>#N/A</v>
      </c>
      <c r="AE101" s="22" t="e">
        <f>IF((AE97="通貨を選択"),NA(),_xlfn.XLOOKUP(AE97,為替レート[通貨],為替レート[100JPY当たり]))</f>
        <v>#N/A</v>
      </c>
      <c r="AF101" s="22" t="e">
        <f>IF((AF97="通貨を選択"),NA(),_xlfn.XLOOKUP(AF97,為替レート[通貨],為替レート[100JPY当たり]))</f>
        <v>#N/A</v>
      </c>
      <c r="AG101" s="22" t="e">
        <f>IF((AG97="通貨を選択"),NA(),_xlfn.XLOOKUP(AG97,為替レート[通貨],為替レート[100JPY当たり]))</f>
        <v>#N/A</v>
      </c>
      <c r="AH101" s="22" t="e">
        <f>IF((AH97="通貨を選択"),NA(),_xlfn.XLOOKUP(AH97,為替レート[通貨],為替レート[100JPY当たり]))</f>
        <v>#N/A</v>
      </c>
      <c r="AJ101" s="24">
        <f t="shared" si="236"/>
        <v>0</v>
      </c>
      <c r="AK101" s="24">
        <f t="shared" si="237"/>
        <v>0</v>
      </c>
      <c r="AL101" s="24">
        <f t="shared" si="238"/>
        <v>0</v>
      </c>
      <c r="AM101" s="24">
        <f t="shared" si="239"/>
        <v>0</v>
      </c>
      <c r="AN101" s="24">
        <f t="shared" si="240"/>
        <v>0</v>
      </c>
      <c r="AO101" s="24">
        <f t="shared" si="241"/>
        <v>0</v>
      </c>
      <c r="AP101" s="24">
        <f t="shared" si="242"/>
        <v>0</v>
      </c>
    </row>
    <row r="102" spans="1:42" s="22" customFormat="1" ht="15" customHeight="1" x14ac:dyDescent="0.25">
      <c r="A102" s="19" t="s">
        <v>56</v>
      </c>
      <c r="B102" s="19" t="s">
        <v>251</v>
      </c>
      <c r="C102" s="35"/>
      <c r="D102" s="36">
        <v>0</v>
      </c>
      <c r="E102" s="37"/>
      <c r="F102" s="37"/>
      <c r="G102" s="20" t="str">
        <f t="shared" si="234"/>
        <v/>
      </c>
      <c r="H102" s="37"/>
      <c r="I102" s="37"/>
      <c r="J102" s="37"/>
      <c r="K102" s="37"/>
      <c r="L102" s="37"/>
      <c r="M102" s="37"/>
      <c r="N102" s="37"/>
      <c r="O102" s="21">
        <f t="shared" si="235"/>
        <v>0</v>
      </c>
      <c r="P102" s="37"/>
      <c r="Q102" s="37"/>
      <c r="R102" s="37"/>
      <c r="S102" s="37"/>
      <c r="T102" s="37"/>
      <c r="U102" s="37"/>
      <c r="V102" s="37"/>
      <c r="W102" s="37"/>
      <c r="X102" s="37"/>
      <c r="Y102" s="18">
        <f t="shared" si="243"/>
        <v>0</v>
      </c>
      <c r="Z102" s="23">
        <f t="shared" si="244"/>
        <v>0</v>
      </c>
      <c r="AA102" s="96"/>
      <c r="AB102" s="22" t="e">
        <f>IF((AB97="通貨を選択"),NA(),_xlfn.XLOOKUP(AB97,為替レート[通貨],為替レート[100JPY当たり]))</f>
        <v>#N/A</v>
      </c>
      <c r="AC102" s="22" t="e">
        <f>IF((AC97="通貨を選択"),NA(),_xlfn.XLOOKUP(AC97,為替レート[通貨],為替レート[100JPY当たり]))</f>
        <v>#N/A</v>
      </c>
      <c r="AD102" s="22" t="e">
        <f>IF((AD97="通貨を選択"),NA(),_xlfn.XLOOKUP(AD97,為替レート[通貨],為替レート[100JPY当たり]))</f>
        <v>#N/A</v>
      </c>
      <c r="AE102" s="22" t="e">
        <f>IF((AE97="通貨を選択"),NA(),_xlfn.XLOOKUP(AE97,為替レート[通貨],為替レート[100JPY当たり]))</f>
        <v>#N/A</v>
      </c>
      <c r="AF102" s="22" t="e">
        <f>IF((AF97="通貨を選択"),NA(),_xlfn.XLOOKUP(AF97,為替レート[通貨],為替レート[100JPY当たり]))</f>
        <v>#N/A</v>
      </c>
      <c r="AG102" s="22" t="e">
        <f>IF((AG97="通貨を選択"),NA(),_xlfn.XLOOKUP(AG97,為替レート[通貨],為替レート[100JPY当たり]))</f>
        <v>#N/A</v>
      </c>
      <c r="AH102" s="22" t="e">
        <f>IF((AH97="通貨を選択"),NA(),_xlfn.XLOOKUP(AH97,為替レート[通貨],為替レート[100JPY当たり]))</f>
        <v>#N/A</v>
      </c>
      <c r="AJ102" s="24">
        <f t="shared" si="236"/>
        <v>0</v>
      </c>
      <c r="AK102" s="24">
        <f t="shared" si="237"/>
        <v>0</v>
      </c>
      <c r="AL102" s="24">
        <f t="shared" si="238"/>
        <v>0</v>
      </c>
      <c r="AM102" s="24">
        <f t="shared" si="239"/>
        <v>0</v>
      </c>
      <c r="AN102" s="24">
        <f t="shared" si="240"/>
        <v>0</v>
      </c>
      <c r="AO102" s="24">
        <f t="shared" si="241"/>
        <v>0</v>
      </c>
      <c r="AP102" s="24">
        <f t="shared" si="242"/>
        <v>0</v>
      </c>
    </row>
    <row r="103" spans="1:42" s="22" customFormat="1" ht="15" customHeight="1" x14ac:dyDescent="0.25">
      <c r="A103" s="25" t="s">
        <v>57</v>
      </c>
      <c r="B103" s="25" t="s">
        <v>251</v>
      </c>
      <c r="C103" s="38"/>
      <c r="D103" s="39">
        <v>0</v>
      </c>
      <c r="E103" s="40"/>
      <c r="F103" s="40"/>
      <c r="G103" s="26" t="str">
        <f t="shared" si="234"/>
        <v/>
      </c>
      <c r="H103" s="40"/>
      <c r="I103" s="40"/>
      <c r="J103" s="40"/>
      <c r="K103" s="40"/>
      <c r="L103" s="40"/>
      <c r="M103" s="40"/>
      <c r="N103" s="40"/>
      <c r="O103" s="27">
        <f t="shared" si="235"/>
        <v>0</v>
      </c>
      <c r="P103" s="40"/>
      <c r="Q103" s="40"/>
      <c r="R103" s="40"/>
      <c r="S103" s="40"/>
      <c r="T103" s="40"/>
      <c r="U103" s="40"/>
      <c r="V103" s="40"/>
      <c r="W103" s="40"/>
      <c r="X103" s="40"/>
      <c r="Y103" s="28">
        <f t="shared" si="243"/>
        <v>0</v>
      </c>
      <c r="Z103" s="29">
        <f t="shared" si="244"/>
        <v>0</v>
      </c>
      <c r="AA103" s="96"/>
      <c r="AB103" s="22" t="e">
        <f>IF((AB97="通貨を選択"),NA(),_xlfn.XLOOKUP(AB97,為替レート[通貨],為替レート[100JPY当たり]))</f>
        <v>#N/A</v>
      </c>
      <c r="AC103" s="22" t="e">
        <f>IF((AC97="通貨を選択"),NA(),_xlfn.XLOOKUP(AC97,為替レート[通貨],為替レート[100JPY当たり]))</f>
        <v>#N/A</v>
      </c>
      <c r="AD103" s="22" t="e">
        <f>IF((AD97="通貨を選択"),NA(),_xlfn.XLOOKUP(AD97,為替レート[通貨],為替レート[100JPY当たり]))</f>
        <v>#N/A</v>
      </c>
      <c r="AE103" s="22" t="e">
        <f>IF((AE97="通貨を選択"),NA(),_xlfn.XLOOKUP(AE97,為替レート[通貨],為替レート[100JPY当たり]))</f>
        <v>#N/A</v>
      </c>
      <c r="AF103" s="22" t="e">
        <f>IF((AF97="通貨を選択"),NA(),_xlfn.XLOOKUP(AF97,為替レート[通貨],為替レート[100JPY当たり]))</f>
        <v>#N/A</v>
      </c>
      <c r="AG103" s="22" t="e">
        <f>IF((AG97="通貨を選択"),NA(),_xlfn.XLOOKUP(AG97,為替レート[通貨],為替レート[100JPY当たり]))</f>
        <v>#N/A</v>
      </c>
      <c r="AH103" s="22" t="e">
        <f>IF((AH97="通貨を選択"),NA(),_xlfn.XLOOKUP(AH97,為替レート[通貨],為替レート[100JPY当たり]))</f>
        <v>#N/A</v>
      </c>
      <c r="AJ103" s="24">
        <f t="shared" si="236"/>
        <v>0</v>
      </c>
      <c r="AK103" s="24">
        <f t="shared" si="237"/>
        <v>0</v>
      </c>
      <c r="AL103" s="24">
        <f t="shared" si="238"/>
        <v>0</v>
      </c>
      <c r="AM103" s="24">
        <f t="shared" si="239"/>
        <v>0</v>
      </c>
      <c r="AN103" s="24">
        <f t="shared" si="240"/>
        <v>0</v>
      </c>
      <c r="AO103" s="24">
        <f t="shared" si="241"/>
        <v>0</v>
      </c>
      <c r="AP103" s="24">
        <f t="shared" si="242"/>
        <v>0</v>
      </c>
    </row>
    <row r="104" spans="1:42" ht="30" customHeight="1" x14ac:dyDescent="0.25">
      <c r="A104" s="11" t="s">
        <v>170</v>
      </c>
      <c r="B104" s="11"/>
      <c r="C104" s="10"/>
      <c r="D104" s="9"/>
      <c r="E104" s="32" t="s">
        <v>7</v>
      </c>
      <c r="F104" s="32" t="s">
        <v>7</v>
      </c>
      <c r="G104" s="32" t="s">
        <v>7</v>
      </c>
      <c r="H104" s="41" t="s">
        <v>73</v>
      </c>
      <c r="I104" s="41" t="s">
        <v>73</v>
      </c>
      <c r="J104" s="41" t="s">
        <v>73</v>
      </c>
      <c r="K104" s="41" t="s">
        <v>73</v>
      </c>
      <c r="L104" s="41" t="s">
        <v>73</v>
      </c>
      <c r="M104" s="41" t="s">
        <v>73</v>
      </c>
      <c r="N104" s="41" t="s">
        <v>73</v>
      </c>
      <c r="O104" s="33" t="s">
        <v>7</v>
      </c>
      <c r="P104" s="34" t="s">
        <v>7</v>
      </c>
      <c r="Q104" s="34" t="s">
        <v>7</v>
      </c>
      <c r="R104" s="34" t="s">
        <v>7</v>
      </c>
      <c r="S104" s="34" t="s">
        <v>7</v>
      </c>
      <c r="T104" s="34" t="s">
        <v>7</v>
      </c>
      <c r="U104" s="34" t="s">
        <v>7</v>
      </c>
      <c r="V104" s="34" t="s">
        <v>7</v>
      </c>
      <c r="W104" s="34" t="s">
        <v>7</v>
      </c>
      <c r="X104" s="34" t="s">
        <v>7</v>
      </c>
      <c r="Y104" s="34" t="s">
        <v>7</v>
      </c>
      <c r="Z104" s="32" t="s">
        <v>7</v>
      </c>
      <c r="AA104" s="93"/>
      <c r="AB104" s="4" t="str">
        <f t="shared" ref="AB104" si="245">H104</f>
        <v>通貨を選択</v>
      </c>
      <c r="AC104" s="4" t="str">
        <f t="shared" ref="AC104" si="246">I104</f>
        <v>通貨を選択</v>
      </c>
      <c r="AD104" s="4" t="str">
        <f t="shared" ref="AD104" si="247">J104</f>
        <v>通貨を選択</v>
      </c>
      <c r="AE104" s="4" t="str">
        <f t="shared" ref="AE104" si="248">K104</f>
        <v>通貨を選択</v>
      </c>
      <c r="AF104" s="4" t="str">
        <f t="shared" ref="AF104" si="249">L104</f>
        <v>通貨を選択</v>
      </c>
      <c r="AG104" s="4" t="str">
        <f t="shared" ref="AG104" si="250">M104</f>
        <v>通貨を選択</v>
      </c>
      <c r="AH104" s="4" t="str">
        <f t="shared" ref="AH104" si="251">N104</f>
        <v>通貨を選択</v>
      </c>
      <c r="AJ104" s="4" t="s">
        <v>7</v>
      </c>
      <c r="AK104" s="4" t="s">
        <v>7</v>
      </c>
      <c r="AL104" s="4" t="s">
        <v>7</v>
      </c>
      <c r="AM104" s="4" t="s">
        <v>7</v>
      </c>
      <c r="AN104" s="4" t="s">
        <v>7</v>
      </c>
      <c r="AO104" s="4" t="s">
        <v>7</v>
      </c>
      <c r="AP104" s="4" t="s">
        <v>7</v>
      </c>
    </row>
    <row r="105" spans="1:42" s="22" customFormat="1" ht="15" customHeight="1" x14ac:dyDescent="0.25">
      <c r="A105" s="19" t="s">
        <v>52</v>
      </c>
      <c r="B105" s="19" t="s">
        <v>252</v>
      </c>
      <c r="C105" s="35"/>
      <c r="D105" s="36"/>
      <c r="E105" s="37"/>
      <c r="F105" s="37"/>
      <c r="G105" s="20" t="str">
        <f t="shared" ref="G105:G110" si="252">IF(OR(E105&lt;&gt;"",F105&lt;&gt;""),E105*12+F105,"")</f>
        <v/>
      </c>
      <c r="H105" s="37"/>
      <c r="I105" s="37"/>
      <c r="J105" s="37"/>
      <c r="K105" s="37"/>
      <c r="L105" s="37"/>
      <c r="M105" s="37"/>
      <c r="N105" s="37"/>
      <c r="O105" s="21">
        <f t="shared" ref="O105:O110" si="253">SUM(AJ105:AP105)*12</f>
        <v>0</v>
      </c>
      <c r="P105" s="37"/>
      <c r="Q105" s="37"/>
      <c r="R105" s="37"/>
      <c r="S105" s="37">
        <v>0</v>
      </c>
      <c r="T105" s="37"/>
      <c r="U105" s="37"/>
      <c r="V105" s="37"/>
      <c r="W105" s="37"/>
      <c r="X105" s="37"/>
      <c r="Y105" s="18">
        <f>SUM(P105:W105)*12+X105</f>
        <v>0</v>
      </c>
      <c r="Z105" s="23">
        <f>O105+Y105</f>
        <v>0</v>
      </c>
      <c r="AA105" s="96"/>
      <c r="AB105" s="22" t="e">
        <f>IF((AB104="通貨を選択"),NA(),_xlfn.XLOOKUP(AB104,為替レート[通貨],為替レート[100JPY当たり]))</f>
        <v>#N/A</v>
      </c>
      <c r="AC105" s="22" t="e">
        <f>IF((AC104="通貨を選択"),NA(),_xlfn.XLOOKUP(AC104,為替レート[通貨],為替レート[100JPY当たり]))</f>
        <v>#N/A</v>
      </c>
      <c r="AD105" s="22" t="e">
        <f>IF((AD104="通貨を選択"),NA(),_xlfn.XLOOKUP(AD104,為替レート[通貨],為替レート[100JPY当たり]))</f>
        <v>#N/A</v>
      </c>
      <c r="AE105" s="22" t="e">
        <f>IF((AE104="通貨を選択"),NA(),_xlfn.XLOOKUP(AE104,為替レート[通貨],為替レート[100JPY当たり]))</f>
        <v>#N/A</v>
      </c>
      <c r="AF105" s="22" t="e">
        <f>IF((AF104="通貨を選択"),NA(),_xlfn.XLOOKUP(AF104,為替レート[通貨],為替レート[100JPY当たり]))</f>
        <v>#N/A</v>
      </c>
      <c r="AG105" s="22" t="e">
        <f>IF((AG104="通貨を選択"),NA(),_xlfn.XLOOKUP(AG104,為替レート[通貨],為替レート[100JPY当たり]))</f>
        <v>#N/A</v>
      </c>
      <c r="AH105" s="22" t="e">
        <f>IF((AH104="通貨を選択"),NA(),_xlfn.XLOOKUP(AH104,為替レート[通貨],為替レート[100JPY当たり]))</f>
        <v>#N/A</v>
      </c>
      <c r="AJ105" s="24">
        <f t="shared" ref="AJ105:AJ110" si="254">IF(H105&lt;&gt;"",H105/AB105*100,0)</f>
        <v>0</v>
      </c>
      <c r="AK105" s="24">
        <f t="shared" ref="AK105:AK110" si="255">IF(I105&lt;&gt;"",I105/AC105*100,0)</f>
        <v>0</v>
      </c>
      <c r="AL105" s="24">
        <f t="shared" ref="AL105:AL110" si="256">IF(J105&lt;&gt;"",J105/AD105*100,0)</f>
        <v>0</v>
      </c>
      <c r="AM105" s="24">
        <f t="shared" ref="AM105:AM110" si="257">IF(K105&lt;&gt;"",K105/AE105*100,0)</f>
        <v>0</v>
      </c>
      <c r="AN105" s="24">
        <f t="shared" ref="AN105:AN110" si="258">IF(L105&lt;&gt;"",L105/AF105*100,0)</f>
        <v>0</v>
      </c>
      <c r="AO105" s="24">
        <f t="shared" ref="AO105:AO110" si="259">IF(M105&lt;&gt;"",M105/AG105*100,0)</f>
        <v>0</v>
      </c>
      <c r="AP105" s="24">
        <f t="shared" ref="AP105:AP110" si="260">IF(N105&lt;&gt;"",N105/AH105*100,0)</f>
        <v>0</v>
      </c>
    </row>
    <row r="106" spans="1:42" s="22" customFormat="1" ht="15" customHeight="1" x14ac:dyDescent="0.25">
      <c r="A106" s="19" t="s">
        <v>53</v>
      </c>
      <c r="B106" s="19" t="s">
        <v>252</v>
      </c>
      <c r="C106" s="35"/>
      <c r="D106" s="36"/>
      <c r="E106" s="37"/>
      <c r="F106" s="37"/>
      <c r="G106" s="20" t="str">
        <f t="shared" si="252"/>
        <v/>
      </c>
      <c r="H106" s="37"/>
      <c r="I106" s="37"/>
      <c r="J106" s="37"/>
      <c r="K106" s="37"/>
      <c r="L106" s="37"/>
      <c r="M106" s="37"/>
      <c r="N106" s="37"/>
      <c r="O106" s="21">
        <f t="shared" si="253"/>
        <v>0</v>
      </c>
      <c r="P106" s="37"/>
      <c r="Q106" s="37"/>
      <c r="R106" s="37"/>
      <c r="S106" s="37">
        <v>0</v>
      </c>
      <c r="T106" s="37"/>
      <c r="U106" s="37"/>
      <c r="V106" s="37"/>
      <c r="W106" s="37"/>
      <c r="X106" s="37"/>
      <c r="Y106" s="18">
        <f t="shared" ref="Y106:Y110" si="261">SUM(P106:W106)*12+X106</f>
        <v>0</v>
      </c>
      <c r="Z106" s="23">
        <f t="shared" ref="Z106:Z110" si="262">O106+Y106</f>
        <v>0</v>
      </c>
      <c r="AA106" s="96"/>
      <c r="AB106" s="22" t="e">
        <f>IF((AB104="通貨を選択"),NA(),_xlfn.XLOOKUP(AB104,為替レート[通貨],為替レート[100JPY当たり]))</f>
        <v>#N/A</v>
      </c>
      <c r="AC106" s="22" t="e">
        <f>IF((AC104="通貨を選択"),NA(),_xlfn.XLOOKUP(AC104,為替レート[通貨],為替レート[100JPY当たり]))</f>
        <v>#N/A</v>
      </c>
      <c r="AD106" s="22" t="e">
        <f>IF((AD104="通貨を選択"),NA(),_xlfn.XLOOKUP(AD104,為替レート[通貨],為替レート[100JPY当たり]))</f>
        <v>#N/A</v>
      </c>
      <c r="AE106" s="22" t="e">
        <f>IF((AE104="通貨を選択"),NA(),_xlfn.XLOOKUP(AE104,為替レート[通貨],為替レート[100JPY当たり]))</f>
        <v>#N/A</v>
      </c>
      <c r="AF106" s="22" t="e">
        <f>IF((AF104="通貨を選択"),NA(),_xlfn.XLOOKUP(AF104,為替レート[通貨],為替レート[100JPY当たり]))</f>
        <v>#N/A</v>
      </c>
      <c r="AG106" s="22" t="e">
        <f>IF((AG104="通貨を選択"),NA(),_xlfn.XLOOKUP(AG104,為替レート[通貨],為替レート[100JPY当たり]))</f>
        <v>#N/A</v>
      </c>
      <c r="AH106" s="22" t="e">
        <f>IF((AH104="通貨を選択"),NA(),_xlfn.XLOOKUP(AH104,為替レート[通貨],為替レート[100JPY当たり]))</f>
        <v>#N/A</v>
      </c>
      <c r="AJ106" s="24">
        <f t="shared" si="254"/>
        <v>0</v>
      </c>
      <c r="AK106" s="24">
        <f t="shared" si="255"/>
        <v>0</v>
      </c>
      <c r="AL106" s="24">
        <f t="shared" si="256"/>
        <v>0</v>
      </c>
      <c r="AM106" s="24">
        <f t="shared" si="257"/>
        <v>0</v>
      </c>
      <c r="AN106" s="24">
        <f t="shared" si="258"/>
        <v>0</v>
      </c>
      <c r="AO106" s="24">
        <f t="shared" si="259"/>
        <v>0</v>
      </c>
      <c r="AP106" s="24">
        <f t="shared" si="260"/>
        <v>0</v>
      </c>
    </row>
    <row r="107" spans="1:42" s="22" customFormat="1" ht="15" customHeight="1" x14ac:dyDescent="0.25">
      <c r="A107" s="19" t="s">
        <v>54</v>
      </c>
      <c r="B107" s="19" t="s">
        <v>252</v>
      </c>
      <c r="C107" s="35"/>
      <c r="D107" s="36"/>
      <c r="E107" s="37"/>
      <c r="F107" s="37"/>
      <c r="G107" s="20" t="str">
        <f t="shared" si="252"/>
        <v/>
      </c>
      <c r="H107" s="37"/>
      <c r="I107" s="37"/>
      <c r="J107" s="37"/>
      <c r="K107" s="37"/>
      <c r="L107" s="37"/>
      <c r="M107" s="37"/>
      <c r="N107" s="37"/>
      <c r="O107" s="21">
        <f t="shared" si="253"/>
        <v>0</v>
      </c>
      <c r="P107" s="37"/>
      <c r="Q107" s="37"/>
      <c r="R107" s="37"/>
      <c r="S107" s="37">
        <v>0</v>
      </c>
      <c r="T107" s="37"/>
      <c r="U107" s="37"/>
      <c r="V107" s="37"/>
      <c r="W107" s="37"/>
      <c r="X107" s="37"/>
      <c r="Y107" s="18">
        <f t="shared" si="261"/>
        <v>0</v>
      </c>
      <c r="Z107" s="23">
        <f t="shared" si="262"/>
        <v>0</v>
      </c>
      <c r="AA107" s="96"/>
      <c r="AB107" s="22" t="e">
        <f>IF((AB104="通貨を選択"),NA(),_xlfn.XLOOKUP(AB104,為替レート[通貨],為替レート[100JPY当たり]))</f>
        <v>#N/A</v>
      </c>
      <c r="AC107" s="22" t="e">
        <f>IF((AC104="通貨を選択"),NA(),_xlfn.XLOOKUP(AC104,為替レート[通貨],為替レート[100JPY当たり]))</f>
        <v>#N/A</v>
      </c>
      <c r="AD107" s="22" t="e">
        <f>IF((AD104="通貨を選択"),NA(),_xlfn.XLOOKUP(AD104,為替レート[通貨],為替レート[100JPY当たり]))</f>
        <v>#N/A</v>
      </c>
      <c r="AE107" s="22" t="e">
        <f>IF((AE104="通貨を選択"),NA(),_xlfn.XLOOKUP(AE104,為替レート[通貨],為替レート[100JPY当たり]))</f>
        <v>#N/A</v>
      </c>
      <c r="AF107" s="22" t="e">
        <f>IF((AF104="通貨を選択"),NA(),_xlfn.XLOOKUP(AF104,為替レート[通貨],為替レート[100JPY当たり]))</f>
        <v>#N/A</v>
      </c>
      <c r="AG107" s="22" t="e">
        <f>IF((AG104="通貨を選択"),NA(),_xlfn.XLOOKUP(AG104,為替レート[通貨],為替レート[100JPY当たり]))</f>
        <v>#N/A</v>
      </c>
      <c r="AH107" s="22" t="e">
        <f>IF((AH104="通貨を選択"),NA(),_xlfn.XLOOKUP(AH104,為替レート[通貨],為替レート[100JPY当たり]))</f>
        <v>#N/A</v>
      </c>
      <c r="AJ107" s="24">
        <f t="shared" si="254"/>
        <v>0</v>
      </c>
      <c r="AK107" s="24">
        <f t="shared" si="255"/>
        <v>0</v>
      </c>
      <c r="AL107" s="24">
        <f t="shared" si="256"/>
        <v>0</v>
      </c>
      <c r="AM107" s="24">
        <f t="shared" si="257"/>
        <v>0</v>
      </c>
      <c r="AN107" s="24">
        <f t="shared" si="258"/>
        <v>0</v>
      </c>
      <c r="AO107" s="24">
        <f t="shared" si="259"/>
        <v>0</v>
      </c>
      <c r="AP107" s="24">
        <f t="shared" si="260"/>
        <v>0</v>
      </c>
    </row>
    <row r="108" spans="1:42" s="22" customFormat="1" ht="15" customHeight="1" x14ac:dyDescent="0.25">
      <c r="A108" s="19" t="s">
        <v>55</v>
      </c>
      <c r="B108" s="19" t="s">
        <v>252</v>
      </c>
      <c r="C108" s="35"/>
      <c r="D108" s="36">
        <v>0</v>
      </c>
      <c r="E108" s="37"/>
      <c r="F108" s="37"/>
      <c r="G108" s="20" t="str">
        <f t="shared" si="252"/>
        <v/>
      </c>
      <c r="H108" s="37"/>
      <c r="I108" s="37"/>
      <c r="J108" s="37"/>
      <c r="K108" s="37"/>
      <c r="L108" s="37"/>
      <c r="M108" s="37"/>
      <c r="N108" s="37"/>
      <c r="O108" s="21">
        <f t="shared" si="253"/>
        <v>0</v>
      </c>
      <c r="P108" s="37"/>
      <c r="Q108" s="37"/>
      <c r="R108" s="37"/>
      <c r="S108" s="37"/>
      <c r="T108" s="37"/>
      <c r="U108" s="37"/>
      <c r="V108" s="37"/>
      <c r="W108" s="37"/>
      <c r="X108" s="37"/>
      <c r="Y108" s="18">
        <f t="shared" si="261"/>
        <v>0</v>
      </c>
      <c r="Z108" s="23">
        <f t="shared" si="262"/>
        <v>0</v>
      </c>
      <c r="AA108" s="96"/>
      <c r="AB108" s="22" t="e">
        <f>IF((AB104="通貨を選択"),NA(),_xlfn.XLOOKUP(AB104,為替レート[通貨],為替レート[100JPY当たり]))</f>
        <v>#N/A</v>
      </c>
      <c r="AC108" s="22" t="e">
        <f>IF((AC104="通貨を選択"),NA(),_xlfn.XLOOKUP(AC104,為替レート[通貨],為替レート[100JPY当たり]))</f>
        <v>#N/A</v>
      </c>
      <c r="AD108" s="22" t="e">
        <f>IF((AD104="通貨を選択"),NA(),_xlfn.XLOOKUP(AD104,為替レート[通貨],為替レート[100JPY当たり]))</f>
        <v>#N/A</v>
      </c>
      <c r="AE108" s="22" t="e">
        <f>IF((AE104="通貨を選択"),NA(),_xlfn.XLOOKUP(AE104,為替レート[通貨],為替レート[100JPY当たり]))</f>
        <v>#N/A</v>
      </c>
      <c r="AF108" s="22" t="e">
        <f>IF((AF104="通貨を選択"),NA(),_xlfn.XLOOKUP(AF104,為替レート[通貨],為替レート[100JPY当たり]))</f>
        <v>#N/A</v>
      </c>
      <c r="AG108" s="22" t="e">
        <f>IF((AG104="通貨を選択"),NA(),_xlfn.XLOOKUP(AG104,為替レート[通貨],為替レート[100JPY当たり]))</f>
        <v>#N/A</v>
      </c>
      <c r="AH108" s="22" t="e">
        <f>IF((AH104="通貨を選択"),NA(),_xlfn.XLOOKUP(AH104,為替レート[通貨],為替レート[100JPY当たり]))</f>
        <v>#N/A</v>
      </c>
      <c r="AJ108" s="24">
        <f t="shared" si="254"/>
        <v>0</v>
      </c>
      <c r="AK108" s="24">
        <f t="shared" si="255"/>
        <v>0</v>
      </c>
      <c r="AL108" s="24">
        <f t="shared" si="256"/>
        <v>0</v>
      </c>
      <c r="AM108" s="24">
        <f t="shared" si="257"/>
        <v>0</v>
      </c>
      <c r="AN108" s="24">
        <f t="shared" si="258"/>
        <v>0</v>
      </c>
      <c r="AO108" s="24">
        <f t="shared" si="259"/>
        <v>0</v>
      </c>
      <c r="AP108" s="24">
        <f t="shared" si="260"/>
        <v>0</v>
      </c>
    </row>
    <row r="109" spans="1:42" s="22" customFormat="1" ht="15" customHeight="1" x14ac:dyDescent="0.25">
      <c r="A109" s="19" t="s">
        <v>56</v>
      </c>
      <c r="B109" s="19" t="s">
        <v>252</v>
      </c>
      <c r="C109" s="35"/>
      <c r="D109" s="36">
        <v>0</v>
      </c>
      <c r="E109" s="37"/>
      <c r="F109" s="37"/>
      <c r="G109" s="20" t="str">
        <f t="shared" si="252"/>
        <v/>
      </c>
      <c r="H109" s="37"/>
      <c r="I109" s="37"/>
      <c r="J109" s="37"/>
      <c r="K109" s="37"/>
      <c r="L109" s="37"/>
      <c r="M109" s="37"/>
      <c r="N109" s="37"/>
      <c r="O109" s="21">
        <f t="shared" si="253"/>
        <v>0</v>
      </c>
      <c r="P109" s="37"/>
      <c r="Q109" s="37"/>
      <c r="R109" s="37"/>
      <c r="S109" s="37"/>
      <c r="T109" s="37"/>
      <c r="U109" s="37"/>
      <c r="V109" s="37"/>
      <c r="W109" s="37"/>
      <c r="X109" s="37"/>
      <c r="Y109" s="18">
        <f t="shared" si="261"/>
        <v>0</v>
      </c>
      <c r="Z109" s="23">
        <f t="shared" si="262"/>
        <v>0</v>
      </c>
      <c r="AA109" s="96"/>
      <c r="AB109" s="22" t="e">
        <f>IF((AB104="通貨を選択"),NA(),_xlfn.XLOOKUP(AB104,為替レート[通貨],為替レート[100JPY当たり]))</f>
        <v>#N/A</v>
      </c>
      <c r="AC109" s="22" t="e">
        <f>IF((AC104="通貨を選択"),NA(),_xlfn.XLOOKUP(AC104,為替レート[通貨],為替レート[100JPY当たり]))</f>
        <v>#N/A</v>
      </c>
      <c r="AD109" s="22" t="e">
        <f>IF((AD104="通貨を選択"),NA(),_xlfn.XLOOKUP(AD104,為替レート[通貨],為替レート[100JPY当たり]))</f>
        <v>#N/A</v>
      </c>
      <c r="AE109" s="22" t="e">
        <f>IF((AE104="通貨を選択"),NA(),_xlfn.XLOOKUP(AE104,為替レート[通貨],為替レート[100JPY当たり]))</f>
        <v>#N/A</v>
      </c>
      <c r="AF109" s="22" t="e">
        <f>IF((AF104="通貨を選択"),NA(),_xlfn.XLOOKUP(AF104,為替レート[通貨],為替レート[100JPY当たり]))</f>
        <v>#N/A</v>
      </c>
      <c r="AG109" s="22" t="e">
        <f>IF((AG104="通貨を選択"),NA(),_xlfn.XLOOKUP(AG104,為替レート[通貨],為替レート[100JPY当たり]))</f>
        <v>#N/A</v>
      </c>
      <c r="AH109" s="22" t="e">
        <f>IF((AH104="通貨を選択"),NA(),_xlfn.XLOOKUP(AH104,為替レート[通貨],為替レート[100JPY当たり]))</f>
        <v>#N/A</v>
      </c>
      <c r="AJ109" s="24">
        <f t="shared" si="254"/>
        <v>0</v>
      </c>
      <c r="AK109" s="24">
        <f t="shared" si="255"/>
        <v>0</v>
      </c>
      <c r="AL109" s="24">
        <f t="shared" si="256"/>
        <v>0</v>
      </c>
      <c r="AM109" s="24">
        <f t="shared" si="257"/>
        <v>0</v>
      </c>
      <c r="AN109" s="24">
        <f t="shared" si="258"/>
        <v>0</v>
      </c>
      <c r="AO109" s="24">
        <f t="shared" si="259"/>
        <v>0</v>
      </c>
      <c r="AP109" s="24">
        <f t="shared" si="260"/>
        <v>0</v>
      </c>
    </row>
    <row r="110" spans="1:42" s="22" customFormat="1" ht="15" customHeight="1" x14ac:dyDescent="0.25">
      <c r="A110" s="25" t="s">
        <v>57</v>
      </c>
      <c r="B110" s="25" t="s">
        <v>252</v>
      </c>
      <c r="C110" s="38"/>
      <c r="D110" s="39">
        <v>0</v>
      </c>
      <c r="E110" s="40"/>
      <c r="F110" s="40"/>
      <c r="G110" s="26" t="str">
        <f t="shared" si="252"/>
        <v/>
      </c>
      <c r="H110" s="40"/>
      <c r="I110" s="40"/>
      <c r="J110" s="40"/>
      <c r="K110" s="40"/>
      <c r="L110" s="40"/>
      <c r="M110" s="40"/>
      <c r="N110" s="40"/>
      <c r="O110" s="27">
        <f t="shared" si="253"/>
        <v>0</v>
      </c>
      <c r="P110" s="40"/>
      <c r="Q110" s="40"/>
      <c r="R110" s="40"/>
      <c r="S110" s="40"/>
      <c r="T110" s="40"/>
      <c r="U110" s="40"/>
      <c r="V110" s="40"/>
      <c r="W110" s="40"/>
      <c r="X110" s="40"/>
      <c r="Y110" s="28">
        <f t="shared" si="261"/>
        <v>0</v>
      </c>
      <c r="Z110" s="29">
        <f t="shared" si="262"/>
        <v>0</v>
      </c>
      <c r="AA110" s="96"/>
      <c r="AB110" s="22" t="e">
        <f>IF((AB104="通貨を選択"),NA(),_xlfn.XLOOKUP(AB104,為替レート[通貨],為替レート[100JPY当たり]))</f>
        <v>#N/A</v>
      </c>
      <c r="AC110" s="22" t="e">
        <f>IF((AC104="通貨を選択"),NA(),_xlfn.XLOOKUP(AC104,為替レート[通貨],為替レート[100JPY当たり]))</f>
        <v>#N/A</v>
      </c>
      <c r="AD110" s="22" t="e">
        <f>IF((AD104="通貨を選択"),NA(),_xlfn.XLOOKUP(AD104,為替レート[通貨],為替レート[100JPY当たり]))</f>
        <v>#N/A</v>
      </c>
      <c r="AE110" s="22" t="e">
        <f>IF((AE104="通貨を選択"),NA(),_xlfn.XLOOKUP(AE104,為替レート[通貨],為替レート[100JPY当たり]))</f>
        <v>#N/A</v>
      </c>
      <c r="AF110" s="22" t="e">
        <f>IF((AF104="通貨を選択"),NA(),_xlfn.XLOOKUP(AF104,為替レート[通貨],為替レート[100JPY当たり]))</f>
        <v>#N/A</v>
      </c>
      <c r="AG110" s="22" t="e">
        <f>IF((AG104="通貨を選択"),NA(),_xlfn.XLOOKUP(AG104,為替レート[通貨],為替レート[100JPY当たり]))</f>
        <v>#N/A</v>
      </c>
      <c r="AH110" s="22" t="e">
        <f>IF((AH104="通貨を選択"),NA(),_xlfn.XLOOKUP(AH104,為替レート[通貨],為替レート[100JPY当たり]))</f>
        <v>#N/A</v>
      </c>
      <c r="AJ110" s="24">
        <f t="shared" si="254"/>
        <v>0</v>
      </c>
      <c r="AK110" s="24">
        <f t="shared" si="255"/>
        <v>0</v>
      </c>
      <c r="AL110" s="24">
        <f t="shared" si="256"/>
        <v>0</v>
      </c>
      <c r="AM110" s="24">
        <f t="shared" si="257"/>
        <v>0</v>
      </c>
      <c r="AN110" s="24">
        <f t="shared" si="258"/>
        <v>0</v>
      </c>
      <c r="AO110" s="24">
        <f t="shared" si="259"/>
        <v>0</v>
      </c>
      <c r="AP110" s="24">
        <f t="shared" si="260"/>
        <v>0</v>
      </c>
    </row>
    <row r="111" spans="1:42" ht="30" customHeight="1" x14ac:dyDescent="0.25">
      <c r="A111" s="11" t="s">
        <v>172</v>
      </c>
      <c r="B111" s="11"/>
      <c r="C111" s="10"/>
      <c r="D111" s="9"/>
      <c r="E111" s="32" t="s">
        <v>7</v>
      </c>
      <c r="F111" s="32" t="s">
        <v>7</v>
      </c>
      <c r="G111" s="32" t="s">
        <v>7</v>
      </c>
      <c r="H111" s="41" t="s">
        <v>73</v>
      </c>
      <c r="I111" s="41" t="s">
        <v>73</v>
      </c>
      <c r="J111" s="41" t="s">
        <v>73</v>
      </c>
      <c r="K111" s="41" t="s">
        <v>73</v>
      </c>
      <c r="L111" s="41" t="s">
        <v>73</v>
      </c>
      <c r="M111" s="41" t="s">
        <v>73</v>
      </c>
      <c r="N111" s="41" t="s">
        <v>73</v>
      </c>
      <c r="O111" s="33" t="s">
        <v>7</v>
      </c>
      <c r="P111" s="34" t="s">
        <v>7</v>
      </c>
      <c r="Q111" s="34" t="s">
        <v>7</v>
      </c>
      <c r="R111" s="34" t="s">
        <v>7</v>
      </c>
      <c r="S111" s="34" t="s">
        <v>7</v>
      </c>
      <c r="T111" s="34" t="s">
        <v>7</v>
      </c>
      <c r="U111" s="34" t="s">
        <v>7</v>
      </c>
      <c r="V111" s="34" t="s">
        <v>7</v>
      </c>
      <c r="W111" s="34" t="s">
        <v>7</v>
      </c>
      <c r="X111" s="34" t="s">
        <v>7</v>
      </c>
      <c r="Y111" s="34" t="s">
        <v>7</v>
      </c>
      <c r="Z111" s="32" t="s">
        <v>7</v>
      </c>
      <c r="AA111" s="93"/>
      <c r="AB111" s="4" t="str">
        <f t="shared" ref="AB111" si="263">H111</f>
        <v>通貨を選択</v>
      </c>
      <c r="AC111" s="4" t="str">
        <f t="shared" ref="AC111" si="264">I111</f>
        <v>通貨を選択</v>
      </c>
      <c r="AD111" s="4" t="str">
        <f t="shared" ref="AD111" si="265">J111</f>
        <v>通貨を選択</v>
      </c>
      <c r="AE111" s="4" t="str">
        <f t="shared" ref="AE111" si="266">K111</f>
        <v>通貨を選択</v>
      </c>
      <c r="AF111" s="4" t="str">
        <f t="shared" ref="AF111" si="267">L111</f>
        <v>通貨を選択</v>
      </c>
      <c r="AG111" s="4" t="str">
        <f t="shared" ref="AG111" si="268">M111</f>
        <v>通貨を選択</v>
      </c>
      <c r="AH111" s="4" t="str">
        <f t="shared" ref="AH111" si="269">N111</f>
        <v>通貨を選択</v>
      </c>
      <c r="AJ111" s="4" t="s">
        <v>7</v>
      </c>
      <c r="AK111" s="4" t="s">
        <v>7</v>
      </c>
      <c r="AL111" s="4" t="s">
        <v>7</v>
      </c>
      <c r="AM111" s="4" t="s">
        <v>7</v>
      </c>
      <c r="AN111" s="4" t="s">
        <v>7</v>
      </c>
      <c r="AO111" s="4" t="s">
        <v>7</v>
      </c>
      <c r="AP111" s="4" t="s">
        <v>7</v>
      </c>
    </row>
    <row r="112" spans="1:42" s="22" customFormat="1" ht="15" customHeight="1" x14ac:dyDescent="0.25">
      <c r="A112" s="19" t="s">
        <v>52</v>
      </c>
      <c r="B112" s="19" t="s">
        <v>253</v>
      </c>
      <c r="C112" s="35"/>
      <c r="D112" s="36"/>
      <c r="E112" s="37"/>
      <c r="F112" s="37"/>
      <c r="G112" s="20" t="str">
        <f t="shared" ref="G112:G117" si="270">IF(OR(E112&lt;&gt;"",F112&lt;&gt;""),E112*12+F112,"")</f>
        <v/>
      </c>
      <c r="H112" s="37"/>
      <c r="I112" s="37"/>
      <c r="J112" s="37"/>
      <c r="K112" s="37"/>
      <c r="L112" s="37"/>
      <c r="M112" s="37"/>
      <c r="N112" s="37"/>
      <c r="O112" s="21">
        <f t="shared" ref="O112:O117" si="271">SUM(AJ112:AP112)*12</f>
        <v>0</v>
      </c>
      <c r="P112" s="37"/>
      <c r="Q112" s="37"/>
      <c r="R112" s="37"/>
      <c r="S112" s="37">
        <v>0</v>
      </c>
      <c r="T112" s="37"/>
      <c r="U112" s="37"/>
      <c r="V112" s="37"/>
      <c r="W112" s="37"/>
      <c r="X112" s="37"/>
      <c r="Y112" s="18">
        <f>SUM(P112:W112)*12+X112</f>
        <v>0</v>
      </c>
      <c r="Z112" s="23">
        <f>O112+Y112</f>
        <v>0</v>
      </c>
      <c r="AA112" s="96"/>
      <c r="AB112" s="22" t="e">
        <f>IF((AB111="通貨を選択"),NA(),_xlfn.XLOOKUP(AB111,為替レート[通貨],為替レート[100JPY当たり]))</f>
        <v>#N/A</v>
      </c>
      <c r="AC112" s="22" t="e">
        <f>IF((AC111="通貨を選択"),NA(),_xlfn.XLOOKUP(AC111,為替レート[通貨],為替レート[100JPY当たり]))</f>
        <v>#N/A</v>
      </c>
      <c r="AD112" s="22" t="e">
        <f>IF((AD111="通貨を選択"),NA(),_xlfn.XLOOKUP(AD111,為替レート[通貨],為替レート[100JPY当たり]))</f>
        <v>#N/A</v>
      </c>
      <c r="AE112" s="22" t="e">
        <f>IF((AE111="通貨を選択"),NA(),_xlfn.XLOOKUP(AE111,為替レート[通貨],為替レート[100JPY当たり]))</f>
        <v>#N/A</v>
      </c>
      <c r="AF112" s="22" t="e">
        <f>IF((AF111="通貨を選択"),NA(),_xlfn.XLOOKUP(AF111,為替レート[通貨],為替レート[100JPY当たり]))</f>
        <v>#N/A</v>
      </c>
      <c r="AG112" s="22" t="e">
        <f>IF((AG111="通貨を選択"),NA(),_xlfn.XLOOKUP(AG111,為替レート[通貨],為替レート[100JPY当たり]))</f>
        <v>#N/A</v>
      </c>
      <c r="AH112" s="22" t="e">
        <f>IF((AH111="通貨を選択"),NA(),_xlfn.XLOOKUP(AH111,為替レート[通貨],為替レート[100JPY当たり]))</f>
        <v>#N/A</v>
      </c>
      <c r="AJ112" s="24">
        <f t="shared" ref="AJ112:AJ117" si="272">IF(H112&lt;&gt;"",H112/AB112*100,0)</f>
        <v>0</v>
      </c>
      <c r="AK112" s="24">
        <f t="shared" ref="AK112:AK117" si="273">IF(I112&lt;&gt;"",I112/AC112*100,0)</f>
        <v>0</v>
      </c>
      <c r="AL112" s="24">
        <f t="shared" ref="AL112:AL117" si="274">IF(J112&lt;&gt;"",J112/AD112*100,0)</f>
        <v>0</v>
      </c>
      <c r="AM112" s="24">
        <f t="shared" ref="AM112:AM117" si="275">IF(K112&lt;&gt;"",K112/AE112*100,0)</f>
        <v>0</v>
      </c>
      <c r="AN112" s="24">
        <f t="shared" ref="AN112:AN117" si="276">IF(L112&lt;&gt;"",L112/AF112*100,0)</f>
        <v>0</v>
      </c>
      <c r="AO112" s="24">
        <f t="shared" ref="AO112:AO117" si="277">IF(M112&lt;&gt;"",M112/AG112*100,0)</f>
        <v>0</v>
      </c>
      <c r="AP112" s="24">
        <f t="shared" ref="AP112:AP117" si="278">IF(N112&lt;&gt;"",N112/AH112*100,0)</f>
        <v>0</v>
      </c>
    </row>
    <row r="113" spans="1:42" s="22" customFormat="1" ht="15" customHeight="1" x14ac:dyDescent="0.25">
      <c r="A113" s="19" t="s">
        <v>53</v>
      </c>
      <c r="B113" s="19" t="s">
        <v>253</v>
      </c>
      <c r="C113" s="35"/>
      <c r="D113" s="36"/>
      <c r="E113" s="37"/>
      <c r="F113" s="37"/>
      <c r="G113" s="20" t="str">
        <f t="shared" si="270"/>
        <v/>
      </c>
      <c r="H113" s="37"/>
      <c r="I113" s="37"/>
      <c r="J113" s="37"/>
      <c r="K113" s="37"/>
      <c r="L113" s="37"/>
      <c r="M113" s="37"/>
      <c r="N113" s="37"/>
      <c r="O113" s="21">
        <f t="shared" si="271"/>
        <v>0</v>
      </c>
      <c r="P113" s="37"/>
      <c r="Q113" s="37"/>
      <c r="R113" s="37"/>
      <c r="S113" s="37">
        <v>0</v>
      </c>
      <c r="T113" s="37"/>
      <c r="U113" s="37"/>
      <c r="V113" s="37"/>
      <c r="W113" s="37"/>
      <c r="X113" s="37"/>
      <c r="Y113" s="18">
        <f t="shared" ref="Y113:Y117" si="279">SUM(P113:W113)*12+X113</f>
        <v>0</v>
      </c>
      <c r="Z113" s="23">
        <f t="shared" ref="Z113:Z117" si="280">O113+Y113</f>
        <v>0</v>
      </c>
      <c r="AA113" s="96"/>
      <c r="AB113" s="22" t="e">
        <f>IF((AB111="通貨を選択"),NA(),_xlfn.XLOOKUP(AB111,為替レート[通貨],為替レート[100JPY当たり]))</f>
        <v>#N/A</v>
      </c>
      <c r="AC113" s="22" t="e">
        <f>IF((AC111="通貨を選択"),NA(),_xlfn.XLOOKUP(AC111,為替レート[通貨],為替レート[100JPY当たり]))</f>
        <v>#N/A</v>
      </c>
      <c r="AD113" s="22" t="e">
        <f>IF((AD111="通貨を選択"),NA(),_xlfn.XLOOKUP(AD111,為替レート[通貨],為替レート[100JPY当たり]))</f>
        <v>#N/A</v>
      </c>
      <c r="AE113" s="22" t="e">
        <f>IF((AE111="通貨を選択"),NA(),_xlfn.XLOOKUP(AE111,為替レート[通貨],為替レート[100JPY当たり]))</f>
        <v>#N/A</v>
      </c>
      <c r="AF113" s="22" t="e">
        <f>IF((AF111="通貨を選択"),NA(),_xlfn.XLOOKUP(AF111,為替レート[通貨],為替レート[100JPY当たり]))</f>
        <v>#N/A</v>
      </c>
      <c r="AG113" s="22" t="e">
        <f>IF((AG111="通貨を選択"),NA(),_xlfn.XLOOKUP(AG111,為替レート[通貨],為替レート[100JPY当たり]))</f>
        <v>#N/A</v>
      </c>
      <c r="AH113" s="22" t="e">
        <f>IF((AH111="通貨を選択"),NA(),_xlfn.XLOOKUP(AH111,為替レート[通貨],為替レート[100JPY当たり]))</f>
        <v>#N/A</v>
      </c>
      <c r="AJ113" s="24">
        <f t="shared" si="272"/>
        <v>0</v>
      </c>
      <c r="AK113" s="24">
        <f t="shared" si="273"/>
        <v>0</v>
      </c>
      <c r="AL113" s="24">
        <f t="shared" si="274"/>
        <v>0</v>
      </c>
      <c r="AM113" s="24">
        <f t="shared" si="275"/>
        <v>0</v>
      </c>
      <c r="AN113" s="24">
        <f t="shared" si="276"/>
        <v>0</v>
      </c>
      <c r="AO113" s="24">
        <f t="shared" si="277"/>
        <v>0</v>
      </c>
      <c r="AP113" s="24">
        <f t="shared" si="278"/>
        <v>0</v>
      </c>
    </row>
    <row r="114" spans="1:42" s="22" customFormat="1" ht="15" customHeight="1" x14ac:dyDescent="0.25">
      <c r="A114" s="19" t="s">
        <v>54</v>
      </c>
      <c r="B114" s="19" t="s">
        <v>253</v>
      </c>
      <c r="C114" s="35"/>
      <c r="D114" s="36"/>
      <c r="E114" s="37"/>
      <c r="F114" s="37"/>
      <c r="G114" s="20" t="str">
        <f t="shared" si="270"/>
        <v/>
      </c>
      <c r="H114" s="37"/>
      <c r="I114" s="37"/>
      <c r="J114" s="37"/>
      <c r="K114" s="37"/>
      <c r="L114" s="37"/>
      <c r="M114" s="37"/>
      <c r="N114" s="37"/>
      <c r="O114" s="21">
        <f t="shared" si="271"/>
        <v>0</v>
      </c>
      <c r="P114" s="37"/>
      <c r="Q114" s="37"/>
      <c r="R114" s="37"/>
      <c r="S114" s="37">
        <v>0</v>
      </c>
      <c r="T114" s="37"/>
      <c r="U114" s="37"/>
      <c r="V114" s="37"/>
      <c r="W114" s="37"/>
      <c r="X114" s="37"/>
      <c r="Y114" s="18">
        <f t="shared" si="279"/>
        <v>0</v>
      </c>
      <c r="Z114" s="23">
        <f t="shared" si="280"/>
        <v>0</v>
      </c>
      <c r="AA114" s="96"/>
      <c r="AB114" s="22" t="e">
        <f>IF((AB111="通貨を選択"),NA(),_xlfn.XLOOKUP(AB111,為替レート[通貨],為替レート[100JPY当たり]))</f>
        <v>#N/A</v>
      </c>
      <c r="AC114" s="22" t="e">
        <f>IF((AC111="通貨を選択"),NA(),_xlfn.XLOOKUP(AC111,為替レート[通貨],為替レート[100JPY当たり]))</f>
        <v>#N/A</v>
      </c>
      <c r="AD114" s="22" t="e">
        <f>IF((AD111="通貨を選択"),NA(),_xlfn.XLOOKUP(AD111,為替レート[通貨],為替レート[100JPY当たり]))</f>
        <v>#N/A</v>
      </c>
      <c r="AE114" s="22" t="e">
        <f>IF((AE111="通貨を選択"),NA(),_xlfn.XLOOKUP(AE111,為替レート[通貨],為替レート[100JPY当たり]))</f>
        <v>#N/A</v>
      </c>
      <c r="AF114" s="22" t="e">
        <f>IF((AF111="通貨を選択"),NA(),_xlfn.XLOOKUP(AF111,為替レート[通貨],為替レート[100JPY当たり]))</f>
        <v>#N/A</v>
      </c>
      <c r="AG114" s="22" t="e">
        <f>IF((AG111="通貨を選択"),NA(),_xlfn.XLOOKUP(AG111,為替レート[通貨],為替レート[100JPY当たり]))</f>
        <v>#N/A</v>
      </c>
      <c r="AH114" s="22" t="e">
        <f>IF((AH111="通貨を選択"),NA(),_xlfn.XLOOKUP(AH111,為替レート[通貨],為替レート[100JPY当たり]))</f>
        <v>#N/A</v>
      </c>
      <c r="AJ114" s="24">
        <f t="shared" si="272"/>
        <v>0</v>
      </c>
      <c r="AK114" s="24">
        <f t="shared" si="273"/>
        <v>0</v>
      </c>
      <c r="AL114" s="24">
        <f t="shared" si="274"/>
        <v>0</v>
      </c>
      <c r="AM114" s="24">
        <f t="shared" si="275"/>
        <v>0</v>
      </c>
      <c r="AN114" s="24">
        <f t="shared" si="276"/>
        <v>0</v>
      </c>
      <c r="AO114" s="24">
        <f t="shared" si="277"/>
        <v>0</v>
      </c>
      <c r="AP114" s="24">
        <f t="shared" si="278"/>
        <v>0</v>
      </c>
    </row>
    <row r="115" spans="1:42" s="22" customFormat="1" ht="15" customHeight="1" x14ac:dyDescent="0.25">
      <c r="A115" s="19" t="s">
        <v>55</v>
      </c>
      <c r="B115" s="19" t="s">
        <v>253</v>
      </c>
      <c r="C115" s="35"/>
      <c r="D115" s="36">
        <v>0</v>
      </c>
      <c r="E115" s="37"/>
      <c r="F115" s="37"/>
      <c r="G115" s="20" t="str">
        <f t="shared" si="270"/>
        <v/>
      </c>
      <c r="H115" s="37"/>
      <c r="I115" s="37"/>
      <c r="J115" s="37"/>
      <c r="K115" s="37"/>
      <c r="L115" s="37"/>
      <c r="M115" s="37"/>
      <c r="N115" s="37"/>
      <c r="O115" s="21">
        <f t="shared" si="271"/>
        <v>0</v>
      </c>
      <c r="P115" s="37"/>
      <c r="Q115" s="37"/>
      <c r="R115" s="37"/>
      <c r="S115" s="37"/>
      <c r="T115" s="37"/>
      <c r="U115" s="37"/>
      <c r="V115" s="37"/>
      <c r="W115" s="37"/>
      <c r="X115" s="37"/>
      <c r="Y115" s="18">
        <f t="shared" si="279"/>
        <v>0</v>
      </c>
      <c r="Z115" s="23">
        <f t="shared" si="280"/>
        <v>0</v>
      </c>
      <c r="AA115" s="96"/>
      <c r="AB115" s="22" t="e">
        <f>IF((AB111="通貨を選択"),NA(),_xlfn.XLOOKUP(AB111,為替レート[通貨],為替レート[100JPY当たり]))</f>
        <v>#N/A</v>
      </c>
      <c r="AC115" s="22" t="e">
        <f>IF((AC111="通貨を選択"),NA(),_xlfn.XLOOKUP(AC111,為替レート[通貨],為替レート[100JPY当たり]))</f>
        <v>#N/A</v>
      </c>
      <c r="AD115" s="22" t="e">
        <f>IF((AD111="通貨を選択"),NA(),_xlfn.XLOOKUP(AD111,為替レート[通貨],為替レート[100JPY当たり]))</f>
        <v>#N/A</v>
      </c>
      <c r="AE115" s="22" t="e">
        <f>IF((AE111="通貨を選択"),NA(),_xlfn.XLOOKUP(AE111,為替レート[通貨],為替レート[100JPY当たり]))</f>
        <v>#N/A</v>
      </c>
      <c r="AF115" s="22" t="e">
        <f>IF((AF111="通貨を選択"),NA(),_xlfn.XLOOKUP(AF111,為替レート[通貨],為替レート[100JPY当たり]))</f>
        <v>#N/A</v>
      </c>
      <c r="AG115" s="22" t="e">
        <f>IF((AG111="通貨を選択"),NA(),_xlfn.XLOOKUP(AG111,為替レート[通貨],為替レート[100JPY当たり]))</f>
        <v>#N/A</v>
      </c>
      <c r="AH115" s="22" t="e">
        <f>IF((AH111="通貨を選択"),NA(),_xlfn.XLOOKUP(AH111,為替レート[通貨],為替レート[100JPY当たり]))</f>
        <v>#N/A</v>
      </c>
      <c r="AJ115" s="24">
        <f t="shared" si="272"/>
        <v>0</v>
      </c>
      <c r="AK115" s="24">
        <f t="shared" si="273"/>
        <v>0</v>
      </c>
      <c r="AL115" s="24">
        <f t="shared" si="274"/>
        <v>0</v>
      </c>
      <c r="AM115" s="24">
        <f t="shared" si="275"/>
        <v>0</v>
      </c>
      <c r="AN115" s="24">
        <f t="shared" si="276"/>
        <v>0</v>
      </c>
      <c r="AO115" s="24">
        <f t="shared" si="277"/>
        <v>0</v>
      </c>
      <c r="AP115" s="24">
        <f t="shared" si="278"/>
        <v>0</v>
      </c>
    </row>
    <row r="116" spans="1:42" s="22" customFormat="1" ht="15" customHeight="1" x14ac:dyDescent="0.25">
      <c r="A116" s="19" t="s">
        <v>56</v>
      </c>
      <c r="B116" s="19" t="s">
        <v>253</v>
      </c>
      <c r="C116" s="35"/>
      <c r="D116" s="36">
        <v>0</v>
      </c>
      <c r="E116" s="37"/>
      <c r="F116" s="37"/>
      <c r="G116" s="20" t="str">
        <f t="shared" si="270"/>
        <v/>
      </c>
      <c r="H116" s="37"/>
      <c r="I116" s="37"/>
      <c r="J116" s="37"/>
      <c r="K116" s="37"/>
      <c r="L116" s="37"/>
      <c r="M116" s="37"/>
      <c r="N116" s="37"/>
      <c r="O116" s="21">
        <f t="shared" si="271"/>
        <v>0</v>
      </c>
      <c r="P116" s="37"/>
      <c r="Q116" s="37"/>
      <c r="R116" s="37"/>
      <c r="S116" s="37"/>
      <c r="T116" s="37"/>
      <c r="U116" s="37"/>
      <c r="V116" s="37"/>
      <c r="W116" s="37"/>
      <c r="X116" s="37"/>
      <c r="Y116" s="18">
        <f t="shared" si="279"/>
        <v>0</v>
      </c>
      <c r="Z116" s="23">
        <f t="shared" si="280"/>
        <v>0</v>
      </c>
      <c r="AA116" s="96"/>
      <c r="AB116" s="22" t="e">
        <f>IF((AB111="通貨を選択"),NA(),_xlfn.XLOOKUP(AB111,為替レート[通貨],為替レート[100JPY当たり]))</f>
        <v>#N/A</v>
      </c>
      <c r="AC116" s="22" t="e">
        <f>IF((AC111="通貨を選択"),NA(),_xlfn.XLOOKUP(AC111,為替レート[通貨],為替レート[100JPY当たり]))</f>
        <v>#N/A</v>
      </c>
      <c r="AD116" s="22" t="e">
        <f>IF((AD111="通貨を選択"),NA(),_xlfn.XLOOKUP(AD111,為替レート[通貨],為替レート[100JPY当たり]))</f>
        <v>#N/A</v>
      </c>
      <c r="AE116" s="22" t="e">
        <f>IF((AE111="通貨を選択"),NA(),_xlfn.XLOOKUP(AE111,為替レート[通貨],為替レート[100JPY当たり]))</f>
        <v>#N/A</v>
      </c>
      <c r="AF116" s="22" t="e">
        <f>IF((AF111="通貨を選択"),NA(),_xlfn.XLOOKUP(AF111,為替レート[通貨],為替レート[100JPY当たり]))</f>
        <v>#N/A</v>
      </c>
      <c r="AG116" s="22" t="e">
        <f>IF((AG111="通貨を選択"),NA(),_xlfn.XLOOKUP(AG111,為替レート[通貨],為替レート[100JPY当たり]))</f>
        <v>#N/A</v>
      </c>
      <c r="AH116" s="22" t="e">
        <f>IF((AH111="通貨を選択"),NA(),_xlfn.XLOOKUP(AH111,為替レート[通貨],為替レート[100JPY当たり]))</f>
        <v>#N/A</v>
      </c>
      <c r="AJ116" s="24">
        <f t="shared" si="272"/>
        <v>0</v>
      </c>
      <c r="AK116" s="24">
        <f t="shared" si="273"/>
        <v>0</v>
      </c>
      <c r="AL116" s="24">
        <f t="shared" si="274"/>
        <v>0</v>
      </c>
      <c r="AM116" s="24">
        <f t="shared" si="275"/>
        <v>0</v>
      </c>
      <c r="AN116" s="24">
        <f t="shared" si="276"/>
        <v>0</v>
      </c>
      <c r="AO116" s="24">
        <f t="shared" si="277"/>
        <v>0</v>
      </c>
      <c r="AP116" s="24">
        <f t="shared" si="278"/>
        <v>0</v>
      </c>
    </row>
    <row r="117" spans="1:42" s="22" customFormat="1" ht="15" customHeight="1" x14ac:dyDescent="0.25">
      <c r="A117" s="25" t="s">
        <v>57</v>
      </c>
      <c r="B117" s="25" t="s">
        <v>253</v>
      </c>
      <c r="C117" s="38"/>
      <c r="D117" s="39">
        <v>0</v>
      </c>
      <c r="E117" s="40"/>
      <c r="F117" s="40"/>
      <c r="G117" s="26" t="str">
        <f t="shared" si="270"/>
        <v/>
      </c>
      <c r="H117" s="40"/>
      <c r="I117" s="40"/>
      <c r="J117" s="40"/>
      <c r="K117" s="40"/>
      <c r="L117" s="40"/>
      <c r="M117" s="40"/>
      <c r="N117" s="40"/>
      <c r="O117" s="27">
        <f t="shared" si="271"/>
        <v>0</v>
      </c>
      <c r="P117" s="40"/>
      <c r="Q117" s="40"/>
      <c r="R117" s="40"/>
      <c r="S117" s="40"/>
      <c r="T117" s="40"/>
      <c r="U117" s="40"/>
      <c r="V117" s="40"/>
      <c r="W117" s="40"/>
      <c r="X117" s="40"/>
      <c r="Y117" s="28">
        <f t="shared" si="279"/>
        <v>0</v>
      </c>
      <c r="Z117" s="29">
        <f t="shared" si="280"/>
        <v>0</v>
      </c>
      <c r="AA117" s="96"/>
      <c r="AB117" s="22" t="e">
        <f>IF((AB111="通貨を選択"),NA(),_xlfn.XLOOKUP(AB111,為替レート[通貨],為替レート[100JPY当たり]))</f>
        <v>#N/A</v>
      </c>
      <c r="AC117" s="22" t="e">
        <f>IF((AC111="通貨を選択"),NA(),_xlfn.XLOOKUP(AC111,為替レート[通貨],為替レート[100JPY当たり]))</f>
        <v>#N/A</v>
      </c>
      <c r="AD117" s="22" t="e">
        <f>IF((AD111="通貨を選択"),NA(),_xlfn.XLOOKUP(AD111,為替レート[通貨],為替レート[100JPY当たり]))</f>
        <v>#N/A</v>
      </c>
      <c r="AE117" s="22" t="e">
        <f>IF((AE111="通貨を選択"),NA(),_xlfn.XLOOKUP(AE111,為替レート[通貨],為替レート[100JPY当たり]))</f>
        <v>#N/A</v>
      </c>
      <c r="AF117" s="22" t="e">
        <f>IF((AF111="通貨を選択"),NA(),_xlfn.XLOOKUP(AF111,為替レート[通貨],為替レート[100JPY当たり]))</f>
        <v>#N/A</v>
      </c>
      <c r="AG117" s="22" t="e">
        <f>IF((AG111="通貨を選択"),NA(),_xlfn.XLOOKUP(AG111,為替レート[通貨],為替レート[100JPY当たり]))</f>
        <v>#N/A</v>
      </c>
      <c r="AH117" s="22" t="e">
        <f>IF((AH111="通貨を選択"),NA(),_xlfn.XLOOKUP(AH111,為替レート[通貨],為替レート[100JPY当たり]))</f>
        <v>#N/A</v>
      </c>
      <c r="AJ117" s="24">
        <f t="shared" si="272"/>
        <v>0</v>
      </c>
      <c r="AK117" s="24">
        <f t="shared" si="273"/>
        <v>0</v>
      </c>
      <c r="AL117" s="24">
        <f t="shared" si="274"/>
        <v>0</v>
      </c>
      <c r="AM117" s="24">
        <f t="shared" si="275"/>
        <v>0</v>
      </c>
      <c r="AN117" s="24">
        <f t="shared" si="276"/>
        <v>0</v>
      </c>
      <c r="AO117" s="24">
        <f t="shared" si="277"/>
        <v>0</v>
      </c>
      <c r="AP117" s="24">
        <f t="shared" si="278"/>
        <v>0</v>
      </c>
    </row>
    <row r="118" spans="1:42" ht="30" customHeight="1" x14ac:dyDescent="0.25">
      <c r="A118" s="11" t="s">
        <v>174</v>
      </c>
      <c r="B118" s="11"/>
      <c r="C118" s="10"/>
      <c r="D118" s="9"/>
      <c r="E118" s="32" t="s">
        <v>7</v>
      </c>
      <c r="F118" s="32" t="s">
        <v>7</v>
      </c>
      <c r="G118" s="32" t="s">
        <v>7</v>
      </c>
      <c r="H118" s="41" t="s">
        <v>73</v>
      </c>
      <c r="I118" s="41" t="s">
        <v>73</v>
      </c>
      <c r="J118" s="41" t="s">
        <v>73</v>
      </c>
      <c r="K118" s="41" t="s">
        <v>73</v>
      </c>
      <c r="L118" s="41" t="s">
        <v>73</v>
      </c>
      <c r="M118" s="41" t="s">
        <v>73</v>
      </c>
      <c r="N118" s="41" t="s">
        <v>73</v>
      </c>
      <c r="O118" s="33" t="s">
        <v>7</v>
      </c>
      <c r="P118" s="34" t="s">
        <v>7</v>
      </c>
      <c r="Q118" s="34" t="s">
        <v>7</v>
      </c>
      <c r="R118" s="34" t="s">
        <v>7</v>
      </c>
      <c r="S118" s="34" t="s">
        <v>7</v>
      </c>
      <c r="T118" s="34" t="s">
        <v>7</v>
      </c>
      <c r="U118" s="34" t="s">
        <v>7</v>
      </c>
      <c r="V118" s="34" t="s">
        <v>7</v>
      </c>
      <c r="W118" s="34" t="s">
        <v>7</v>
      </c>
      <c r="X118" s="34" t="s">
        <v>7</v>
      </c>
      <c r="Y118" s="34" t="s">
        <v>7</v>
      </c>
      <c r="Z118" s="32" t="s">
        <v>7</v>
      </c>
      <c r="AA118" s="93"/>
      <c r="AB118" s="4" t="str">
        <f t="shared" ref="AB118" si="281">H118</f>
        <v>通貨を選択</v>
      </c>
      <c r="AC118" s="4" t="str">
        <f t="shared" ref="AC118" si="282">I118</f>
        <v>通貨を選択</v>
      </c>
      <c r="AD118" s="4" t="str">
        <f t="shared" ref="AD118" si="283">J118</f>
        <v>通貨を選択</v>
      </c>
      <c r="AE118" s="4" t="str">
        <f t="shared" ref="AE118" si="284">K118</f>
        <v>通貨を選択</v>
      </c>
      <c r="AF118" s="4" t="str">
        <f t="shared" ref="AF118" si="285">L118</f>
        <v>通貨を選択</v>
      </c>
      <c r="AG118" s="4" t="str">
        <f t="shared" ref="AG118" si="286">M118</f>
        <v>通貨を選択</v>
      </c>
      <c r="AH118" s="4" t="str">
        <f t="shared" ref="AH118" si="287">N118</f>
        <v>通貨を選択</v>
      </c>
      <c r="AJ118" s="4" t="s">
        <v>7</v>
      </c>
      <c r="AK118" s="4" t="s">
        <v>7</v>
      </c>
      <c r="AL118" s="4" t="s">
        <v>7</v>
      </c>
      <c r="AM118" s="4" t="s">
        <v>7</v>
      </c>
      <c r="AN118" s="4" t="s">
        <v>7</v>
      </c>
      <c r="AO118" s="4" t="s">
        <v>7</v>
      </c>
      <c r="AP118" s="4" t="s">
        <v>7</v>
      </c>
    </row>
    <row r="119" spans="1:42" s="22" customFormat="1" ht="15" customHeight="1" x14ac:dyDescent="0.25">
      <c r="A119" s="19" t="s">
        <v>52</v>
      </c>
      <c r="B119" s="19" t="s">
        <v>254</v>
      </c>
      <c r="C119" s="35"/>
      <c r="D119" s="36"/>
      <c r="E119" s="37"/>
      <c r="F119" s="37"/>
      <c r="G119" s="20" t="str">
        <f t="shared" ref="G119:G124" si="288">IF(OR(E119&lt;&gt;"",F119&lt;&gt;""),E119*12+F119,"")</f>
        <v/>
      </c>
      <c r="H119" s="37"/>
      <c r="I119" s="37"/>
      <c r="J119" s="37"/>
      <c r="K119" s="37"/>
      <c r="L119" s="37"/>
      <c r="M119" s="37"/>
      <c r="N119" s="37"/>
      <c r="O119" s="21">
        <f t="shared" ref="O119:O124" si="289">SUM(AJ119:AP119)*12</f>
        <v>0</v>
      </c>
      <c r="P119" s="37"/>
      <c r="Q119" s="37"/>
      <c r="R119" s="37"/>
      <c r="S119" s="37">
        <v>0</v>
      </c>
      <c r="T119" s="37"/>
      <c r="U119" s="37"/>
      <c r="V119" s="37"/>
      <c r="W119" s="37"/>
      <c r="X119" s="37"/>
      <c r="Y119" s="18">
        <f>SUM(P119:W119)*12+X119</f>
        <v>0</v>
      </c>
      <c r="Z119" s="23">
        <f>O119+Y119</f>
        <v>0</v>
      </c>
      <c r="AA119" s="96"/>
      <c r="AB119" s="22" t="e">
        <f>IF((AB118="通貨を選択"),NA(),_xlfn.XLOOKUP(AB118,為替レート[通貨],為替レート[100JPY当たり]))</f>
        <v>#N/A</v>
      </c>
      <c r="AC119" s="22" t="e">
        <f>IF((AC118="通貨を選択"),NA(),_xlfn.XLOOKUP(AC118,為替レート[通貨],為替レート[100JPY当たり]))</f>
        <v>#N/A</v>
      </c>
      <c r="AD119" s="22" t="e">
        <f>IF((AD118="通貨を選択"),NA(),_xlfn.XLOOKUP(AD118,為替レート[通貨],為替レート[100JPY当たり]))</f>
        <v>#N/A</v>
      </c>
      <c r="AE119" s="22" t="e">
        <f>IF((AE118="通貨を選択"),NA(),_xlfn.XLOOKUP(AE118,為替レート[通貨],為替レート[100JPY当たり]))</f>
        <v>#N/A</v>
      </c>
      <c r="AF119" s="22" t="e">
        <f>IF((AF118="通貨を選択"),NA(),_xlfn.XLOOKUP(AF118,為替レート[通貨],為替レート[100JPY当たり]))</f>
        <v>#N/A</v>
      </c>
      <c r="AG119" s="22" t="e">
        <f>IF((AG118="通貨を選択"),NA(),_xlfn.XLOOKUP(AG118,為替レート[通貨],為替レート[100JPY当たり]))</f>
        <v>#N/A</v>
      </c>
      <c r="AH119" s="22" t="e">
        <f>IF((AH118="通貨を選択"),NA(),_xlfn.XLOOKUP(AH118,為替レート[通貨],為替レート[100JPY当たり]))</f>
        <v>#N/A</v>
      </c>
      <c r="AJ119" s="24">
        <f t="shared" ref="AJ119:AJ124" si="290">IF(H119&lt;&gt;"",H119/AB119*100,0)</f>
        <v>0</v>
      </c>
      <c r="AK119" s="24">
        <f t="shared" ref="AK119:AK124" si="291">IF(I119&lt;&gt;"",I119/AC119*100,0)</f>
        <v>0</v>
      </c>
      <c r="AL119" s="24">
        <f t="shared" ref="AL119:AL124" si="292">IF(J119&lt;&gt;"",J119/AD119*100,0)</f>
        <v>0</v>
      </c>
      <c r="AM119" s="24">
        <f t="shared" ref="AM119:AM124" si="293">IF(K119&lt;&gt;"",K119/AE119*100,0)</f>
        <v>0</v>
      </c>
      <c r="AN119" s="24">
        <f t="shared" ref="AN119:AN124" si="294">IF(L119&lt;&gt;"",L119/AF119*100,0)</f>
        <v>0</v>
      </c>
      <c r="AO119" s="24">
        <f t="shared" ref="AO119:AO124" si="295">IF(M119&lt;&gt;"",M119/AG119*100,0)</f>
        <v>0</v>
      </c>
      <c r="AP119" s="24">
        <f t="shared" ref="AP119:AP124" si="296">IF(N119&lt;&gt;"",N119/AH119*100,0)</f>
        <v>0</v>
      </c>
    </row>
    <row r="120" spans="1:42" s="22" customFormat="1" ht="15" customHeight="1" x14ac:dyDescent="0.25">
      <c r="A120" s="19" t="s">
        <v>53</v>
      </c>
      <c r="B120" s="19" t="s">
        <v>254</v>
      </c>
      <c r="C120" s="35"/>
      <c r="D120" s="36"/>
      <c r="E120" s="37"/>
      <c r="F120" s="37"/>
      <c r="G120" s="20" t="str">
        <f t="shared" si="288"/>
        <v/>
      </c>
      <c r="H120" s="37"/>
      <c r="I120" s="37"/>
      <c r="J120" s="37"/>
      <c r="K120" s="37"/>
      <c r="L120" s="37"/>
      <c r="M120" s="37"/>
      <c r="N120" s="37"/>
      <c r="O120" s="21">
        <f t="shared" si="289"/>
        <v>0</v>
      </c>
      <c r="P120" s="37"/>
      <c r="Q120" s="37"/>
      <c r="R120" s="37"/>
      <c r="S120" s="37">
        <v>0</v>
      </c>
      <c r="T120" s="37"/>
      <c r="U120" s="37"/>
      <c r="V120" s="37"/>
      <c r="W120" s="37"/>
      <c r="X120" s="37"/>
      <c r="Y120" s="18">
        <f t="shared" ref="Y120:Y124" si="297">SUM(P120:W120)*12+X120</f>
        <v>0</v>
      </c>
      <c r="Z120" s="23">
        <f t="shared" ref="Z120:Z124" si="298">O120+Y120</f>
        <v>0</v>
      </c>
      <c r="AA120" s="96"/>
      <c r="AB120" s="22" t="e">
        <f>IF((AB118="通貨を選択"),NA(),_xlfn.XLOOKUP(AB118,為替レート[通貨],為替レート[100JPY当たり]))</f>
        <v>#N/A</v>
      </c>
      <c r="AC120" s="22" t="e">
        <f>IF((AC118="通貨を選択"),NA(),_xlfn.XLOOKUP(AC118,為替レート[通貨],為替レート[100JPY当たり]))</f>
        <v>#N/A</v>
      </c>
      <c r="AD120" s="22" t="e">
        <f>IF((AD118="通貨を選択"),NA(),_xlfn.XLOOKUP(AD118,為替レート[通貨],為替レート[100JPY当たり]))</f>
        <v>#N/A</v>
      </c>
      <c r="AE120" s="22" t="e">
        <f>IF((AE118="通貨を選択"),NA(),_xlfn.XLOOKUP(AE118,為替レート[通貨],為替レート[100JPY当たり]))</f>
        <v>#N/A</v>
      </c>
      <c r="AF120" s="22" t="e">
        <f>IF((AF118="通貨を選択"),NA(),_xlfn.XLOOKUP(AF118,為替レート[通貨],為替レート[100JPY当たり]))</f>
        <v>#N/A</v>
      </c>
      <c r="AG120" s="22" t="e">
        <f>IF((AG118="通貨を選択"),NA(),_xlfn.XLOOKUP(AG118,為替レート[通貨],為替レート[100JPY当たり]))</f>
        <v>#N/A</v>
      </c>
      <c r="AH120" s="22" t="e">
        <f>IF((AH118="通貨を選択"),NA(),_xlfn.XLOOKUP(AH118,為替レート[通貨],為替レート[100JPY当たり]))</f>
        <v>#N/A</v>
      </c>
      <c r="AJ120" s="24">
        <f t="shared" si="290"/>
        <v>0</v>
      </c>
      <c r="AK120" s="24">
        <f t="shared" si="291"/>
        <v>0</v>
      </c>
      <c r="AL120" s="24">
        <f t="shared" si="292"/>
        <v>0</v>
      </c>
      <c r="AM120" s="24">
        <f t="shared" si="293"/>
        <v>0</v>
      </c>
      <c r="AN120" s="24">
        <f t="shared" si="294"/>
        <v>0</v>
      </c>
      <c r="AO120" s="24">
        <f t="shared" si="295"/>
        <v>0</v>
      </c>
      <c r="AP120" s="24">
        <f t="shared" si="296"/>
        <v>0</v>
      </c>
    </row>
    <row r="121" spans="1:42" s="22" customFormat="1" ht="15" customHeight="1" x14ac:dyDescent="0.25">
      <c r="A121" s="19" t="s">
        <v>54</v>
      </c>
      <c r="B121" s="19" t="s">
        <v>254</v>
      </c>
      <c r="C121" s="35"/>
      <c r="D121" s="36"/>
      <c r="E121" s="37"/>
      <c r="F121" s="37"/>
      <c r="G121" s="20" t="str">
        <f t="shared" si="288"/>
        <v/>
      </c>
      <c r="H121" s="37"/>
      <c r="I121" s="37"/>
      <c r="J121" s="37"/>
      <c r="K121" s="37"/>
      <c r="L121" s="37"/>
      <c r="M121" s="37"/>
      <c r="N121" s="37"/>
      <c r="O121" s="21">
        <f t="shared" si="289"/>
        <v>0</v>
      </c>
      <c r="P121" s="37"/>
      <c r="Q121" s="37"/>
      <c r="R121" s="37"/>
      <c r="S121" s="37">
        <v>0</v>
      </c>
      <c r="T121" s="37"/>
      <c r="U121" s="37"/>
      <c r="V121" s="37"/>
      <c r="W121" s="37"/>
      <c r="X121" s="37"/>
      <c r="Y121" s="18">
        <f t="shared" si="297"/>
        <v>0</v>
      </c>
      <c r="Z121" s="23">
        <f t="shared" si="298"/>
        <v>0</v>
      </c>
      <c r="AA121" s="96"/>
      <c r="AB121" s="22" t="e">
        <f>IF((AB118="通貨を選択"),NA(),_xlfn.XLOOKUP(AB118,為替レート[通貨],為替レート[100JPY当たり]))</f>
        <v>#N/A</v>
      </c>
      <c r="AC121" s="22" t="e">
        <f>IF((AC118="通貨を選択"),NA(),_xlfn.XLOOKUP(AC118,為替レート[通貨],為替レート[100JPY当たり]))</f>
        <v>#N/A</v>
      </c>
      <c r="AD121" s="22" t="e">
        <f>IF((AD118="通貨を選択"),NA(),_xlfn.XLOOKUP(AD118,為替レート[通貨],為替レート[100JPY当たり]))</f>
        <v>#N/A</v>
      </c>
      <c r="AE121" s="22" t="e">
        <f>IF((AE118="通貨を選択"),NA(),_xlfn.XLOOKUP(AE118,為替レート[通貨],為替レート[100JPY当たり]))</f>
        <v>#N/A</v>
      </c>
      <c r="AF121" s="22" t="e">
        <f>IF((AF118="通貨を選択"),NA(),_xlfn.XLOOKUP(AF118,為替レート[通貨],為替レート[100JPY当たり]))</f>
        <v>#N/A</v>
      </c>
      <c r="AG121" s="22" t="e">
        <f>IF((AG118="通貨を選択"),NA(),_xlfn.XLOOKUP(AG118,為替レート[通貨],為替レート[100JPY当たり]))</f>
        <v>#N/A</v>
      </c>
      <c r="AH121" s="22" t="e">
        <f>IF((AH118="通貨を選択"),NA(),_xlfn.XLOOKUP(AH118,為替レート[通貨],為替レート[100JPY当たり]))</f>
        <v>#N/A</v>
      </c>
      <c r="AJ121" s="24">
        <f t="shared" si="290"/>
        <v>0</v>
      </c>
      <c r="AK121" s="24">
        <f t="shared" si="291"/>
        <v>0</v>
      </c>
      <c r="AL121" s="24">
        <f t="shared" si="292"/>
        <v>0</v>
      </c>
      <c r="AM121" s="24">
        <f t="shared" si="293"/>
        <v>0</v>
      </c>
      <c r="AN121" s="24">
        <f t="shared" si="294"/>
        <v>0</v>
      </c>
      <c r="AO121" s="24">
        <f t="shared" si="295"/>
        <v>0</v>
      </c>
      <c r="AP121" s="24">
        <f t="shared" si="296"/>
        <v>0</v>
      </c>
    </row>
    <row r="122" spans="1:42" s="22" customFormat="1" ht="15" customHeight="1" x14ac:dyDescent="0.25">
      <c r="A122" s="19" t="s">
        <v>55</v>
      </c>
      <c r="B122" s="19" t="s">
        <v>254</v>
      </c>
      <c r="C122" s="35"/>
      <c r="D122" s="36">
        <v>0</v>
      </c>
      <c r="E122" s="37"/>
      <c r="F122" s="37"/>
      <c r="G122" s="20" t="str">
        <f t="shared" si="288"/>
        <v/>
      </c>
      <c r="H122" s="37"/>
      <c r="I122" s="37"/>
      <c r="J122" s="37"/>
      <c r="K122" s="37"/>
      <c r="L122" s="37"/>
      <c r="M122" s="37"/>
      <c r="N122" s="37"/>
      <c r="O122" s="21">
        <f t="shared" si="289"/>
        <v>0</v>
      </c>
      <c r="P122" s="37"/>
      <c r="Q122" s="37"/>
      <c r="R122" s="37"/>
      <c r="S122" s="37"/>
      <c r="T122" s="37"/>
      <c r="U122" s="37"/>
      <c r="V122" s="37"/>
      <c r="W122" s="37"/>
      <c r="X122" s="37"/>
      <c r="Y122" s="18">
        <f t="shared" si="297"/>
        <v>0</v>
      </c>
      <c r="Z122" s="23">
        <f t="shared" si="298"/>
        <v>0</v>
      </c>
      <c r="AA122" s="96"/>
      <c r="AB122" s="22" t="e">
        <f>IF((AB118="通貨を選択"),NA(),_xlfn.XLOOKUP(AB118,為替レート[通貨],為替レート[100JPY当たり]))</f>
        <v>#N/A</v>
      </c>
      <c r="AC122" s="22" t="e">
        <f>IF((AC118="通貨を選択"),NA(),_xlfn.XLOOKUP(AC118,為替レート[通貨],為替レート[100JPY当たり]))</f>
        <v>#N/A</v>
      </c>
      <c r="AD122" s="22" t="e">
        <f>IF((AD118="通貨を選択"),NA(),_xlfn.XLOOKUP(AD118,為替レート[通貨],為替レート[100JPY当たり]))</f>
        <v>#N/A</v>
      </c>
      <c r="AE122" s="22" t="e">
        <f>IF((AE118="通貨を選択"),NA(),_xlfn.XLOOKUP(AE118,為替レート[通貨],為替レート[100JPY当たり]))</f>
        <v>#N/A</v>
      </c>
      <c r="AF122" s="22" t="e">
        <f>IF((AF118="通貨を選択"),NA(),_xlfn.XLOOKUP(AF118,為替レート[通貨],為替レート[100JPY当たり]))</f>
        <v>#N/A</v>
      </c>
      <c r="AG122" s="22" t="e">
        <f>IF((AG118="通貨を選択"),NA(),_xlfn.XLOOKUP(AG118,為替レート[通貨],為替レート[100JPY当たり]))</f>
        <v>#N/A</v>
      </c>
      <c r="AH122" s="22" t="e">
        <f>IF((AH118="通貨を選択"),NA(),_xlfn.XLOOKUP(AH118,為替レート[通貨],為替レート[100JPY当たり]))</f>
        <v>#N/A</v>
      </c>
      <c r="AJ122" s="24">
        <f t="shared" si="290"/>
        <v>0</v>
      </c>
      <c r="AK122" s="24">
        <f t="shared" si="291"/>
        <v>0</v>
      </c>
      <c r="AL122" s="24">
        <f t="shared" si="292"/>
        <v>0</v>
      </c>
      <c r="AM122" s="24">
        <f t="shared" si="293"/>
        <v>0</v>
      </c>
      <c r="AN122" s="24">
        <f t="shared" si="294"/>
        <v>0</v>
      </c>
      <c r="AO122" s="24">
        <f t="shared" si="295"/>
        <v>0</v>
      </c>
      <c r="AP122" s="24">
        <f t="shared" si="296"/>
        <v>0</v>
      </c>
    </row>
    <row r="123" spans="1:42" s="22" customFormat="1" ht="15" customHeight="1" x14ac:dyDescent="0.25">
      <c r="A123" s="19" t="s">
        <v>56</v>
      </c>
      <c r="B123" s="19" t="s">
        <v>254</v>
      </c>
      <c r="C123" s="35"/>
      <c r="D123" s="36">
        <v>0</v>
      </c>
      <c r="E123" s="37"/>
      <c r="F123" s="37"/>
      <c r="G123" s="20" t="str">
        <f t="shared" si="288"/>
        <v/>
      </c>
      <c r="H123" s="37"/>
      <c r="I123" s="37"/>
      <c r="J123" s="37"/>
      <c r="K123" s="37"/>
      <c r="L123" s="37"/>
      <c r="M123" s="37"/>
      <c r="N123" s="37"/>
      <c r="O123" s="21">
        <f t="shared" si="289"/>
        <v>0</v>
      </c>
      <c r="P123" s="37"/>
      <c r="Q123" s="37"/>
      <c r="R123" s="37"/>
      <c r="S123" s="37"/>
      <c r="T123" s="37"/>
      <c r="U123" s="37"/>
      <c r="V123" s="37"/>
      <c r="W123" s="37"/>
      <c r="X123" s="37"/>
      <c r="Y123" s="18">
        <f t="shared" si="297"/>
        <v>0</v>
      </c>
      <c r="Z123" s="23">
        <f t="shared" si="298"/>
        <v>0</v>
      </c>
      <c r="AA123" s="96"/>
      <c r="AB123" s="22" t="e">
        <f>IF((AB118="通貨を選択"),NA(),_xlfn.XLOOKUP(AB118,為替レート[通貨],為替レート[100JPY当たり]))</f>
        <v>#N/A</v>
      </c>
      <c r="AC123" s="22" t="e">
        <f>IF((AC118="通貨を選択"),NA(),_xlfn.XLOOKUP(AC118,為替レート[通貨],為替レート[100JPY当たり]))</f>
        <v>#N/A</v>
      </c>
      <c r="AD123" s="22" t="e">
        <f>IF((AD118="通貨を選択"),NA(),_xlfn.XLOOKUP(AD118,為替レート[通貨],為替レート[100JPY当たり]))</f>
        <v>#N/A</v>
      </c>
      <c r="AE123" s="22" t="e">
        <f>IF((AE118="通貨を選択"),NA(),_xlfn.XLOOKUP(AE118,為替レート[通貨],為替レート[100JPY当たり]))</f>
        <v>#N/A</v>
      </c>
      <c r="AF123" s="22" t="e">
        <f>IF((AF118="通貨を選択"),NA(),_xlfn.XLOOKUP(AF118,為替レート[通貨],為替レート[100JPY当たり]))</f>
        <v>#N/A</v>
      </c>
      <c r="AG123" s="22" t="e">
        <f>IF((AG118="通貨を選択"),NA(),_xlfn.XLOOKUP(AG118,為替レート[通貨],為替レート[100JPY当たり]))</f>
        <v>#N/A</v>
      </c>
      <c r="AH123" s="22" t="e">
        <f>IF((AH118="通貨を選択"),NA(),_xlfn.XLOOKUP(AH118,為替レート[通貨],為替レート[100JPY当たり]))</f>
        <v>#N/A</v>
      </c>
      <c r="AJ123" s="24">
        <f t="shared" si="290"/>
        <v>0</v>
      </c>
      <c r="AK123" s="24">
        <f t="shared" si="291"/>
        <v>0</v>
      </c>
      <c r="AL123" s="24">
        <f t="shared" si="292"/>
        <v>0</v>
      </c>
      <c r="AM123" s="24">
        <f t="shared" si="293"/>
        <v>0</v>
      </c>
      <c r="AN123" s="24">
        <f t="shared" si="294"/>
        <v>0</v>
      </c>
      <c r="AO123" s="24">
        <f t="shared" si="295"/>
        <v>0</v>
      </c>
      <c r="AP123" s="24">
        <f t="shared" si="296"/>
        <v>0</v>
      </c>
    </row>
    <row r="124" spans="1:42" s="22" customFormat="1" ht="15" customHeight="1" x14ac:dyDescent="0.25">
      <c r="A124" s="25" t="s">
        <v>57</v>
      </c>
      <c r="B124" s="25" t="s">
        <v>254</v>
      </c>
      <c r="C124" s="38"/>
      <c r="D124" s="39">
        <v>0</v>
      </c>
      <c r="E124" s="40"/>
      <c r="F124" s="40"/>
      <c r="G124" s="26" t="str">
        <f t="shared" si="288"/>
        <v/>
      </c>
      <c r="H124" s="40"/>
      <c r="I124" s="40"/>
      <c r="J124" s="40"/>
      <c r="K124" s="40"/>
      <c r="L124" s="40"/>
      <c r="M124" s="40"/>
      <c r="N124" s="40"/>
      <c r="O124" s="27">
        <f t="shared" si="289"/>
        <v>0</v>
      </c>
      <c r="P124" s="40"/>
      <c r="Q124" s="40"/>
      <c r="R124" s="40"/>
      <c r="S124" s="40"/>
      <c r="T124" s="40"/>
      <c r="U124" s="40"/>
      <c r="V124" s="40"/>
      <c r="W124" s="40"/>
      <c r="X124" s="40"/>
      <c r="Y124" s="28">
        <f t="shared" si="297"/>
        <v>0</v>
      </c>
      <c r="Z124" s="29">
        <f t="shared" si="298"/>
        <v>0</v>
      </c>
      <c r="AA124" s="96"/>
      <c r="AB124" s="22" t="e">
        <f>IF((AB118="通貨を選択"),NA(),_xlfn.XLOOKUP(AB118,為替レート[通貨],為替レート[100JPY当たり]))</f>
        <v>#N/A</v>
      </c>
      <c r="AC124" s="22" t="e">
        <f>IF((AC118="通貨を選択"),NA(),_xlfn.XLOOKUP(AC118,為替レート[通貨],為替レート[100JPY当たり]))</f>
        <v>#N/A</v>
      </c>
      <c r="AD124" s="22" t="e">
        <f>IF((AD118="通貨を選択"),NA(),_xlfn.XLOOKUP(AD118,為替レート[通貨],為替レート[100JPY当たり]))</f>
        <v>#N/A</v>
      </c>
      <c r="AE124" s="22" t="e">
        <f>IF((AE118="通貨を選択"),NA(),_xlfn.XLOOKUP(AE118,為替レート[通貨],為替レート[100JPY当たり]))</f>
        <v>#N/A</v>
      </c>
      <c r="AF124" s="22" t="e">
        <f>IF((AF118="通貨を選択"),NA(),_xlfn.XLOOKUP(AF118,為替レート[通貨],為替レート[100JPY当たり]))</f>
        <v>#N/A</v>
      </c>
      <c r="AG124" s="22" t="e">
        <f>IF((AG118="通貨を選択"),NA(),_xlfn.XLOOKUP(AG118,為替レート[通貨],為替レート[100JPY当たり]))</f>
        <v>#N/A</v>
      </c>
      <c r="AH124" s="22" t="e">
        <f>IF((AH118="通貨を選択"),NA(),_xlfn.XLOOKUP(AH118,為替レート[通貨],為替レート[100JPY当たり]))</f>
        <v>#N/A</v>
      </c>
      <c r="AJ124" s="24">
        <f t="shared" si="290"/>
        <v>0</v>
      </c>
      <c r="AK124" s="24">
        <f t="shared" si="291"/>
        <v>0</v>
      </c>
      <c r="AL124" s="24">
        <f t="shared" si="292"/>
        <v>0</v>
      </c>
      <c r="AM124" s="24">
        <f t="shared" si="293"/>
        <v>0</v>
      </c>
      <c r="AN124" s="24">
        <f t="shared" si="294"/>
        <v>0</v>
      </c>
      <c r="AO124" s="24">
        <f t="shared" si="295"/>
        <v>0</v>
      </c>
      <c r="AP124" s="24">
        <f t="shared" si="296"/>
        <v>0</v>
      </c>
    </row>
    <row r="125" spans="1:42" ht="30" customHeight="1" x14ac:dyDescent="0.25">
      <c r="A125" s="11" t="s">
        <v>197</v>
      </c>
      <c r="B125" s="11"/>
      <c r="C125" s="10"/>
      <c r="D125" s="9"/>
      <c r="E125" s="32" t="s">
        <v>7</v>
      </c>
      <c r="F125" s="32" t="s">
        <v>7</v>
      </c>
      <c r="G125" s="32" t="s">
        <v>7</v>
      </c>
      <c r="H125" s="41" t="s">
        <v>73</v>
      </c>
      <c r="I125" s="41" t="s">
        <v>73</v>
      </c>
      <c r="J125" s="41" t="s">
        <v>73</v>
      </c>
      <c r="K125" s="41" t="s">
        <v>73</v>
      </c>
      <c r="L125" s="41" t="s">
        <v>73</v>
      </c>
      <c r="M125" s="41" t="s">
        <v>73</v>
      </c>
      <c r="N125" s="41" t="s">
        <v>73</v>
      </c>
      <c r="O125" s="33" t="s">
        <v>7</v>
      </c>
      <c r="P125" s="34" t="s">
        <v>7</v>
      </c>
      <c r="Q125" s="34" t="s">
        <v>7</v>
      </c>
      <c r="R125" s="34" t="s">
        <v>7</v>
      </c>
      <c r="S125" s="34" t="s">
        <v>7</v>
      </c>
      <c r="T125" s="34" t="s">
        <v>7</v>
      </c>
      <c r="U125" s="34" t="s">
        <v>7</v>
      </c>
      <c r="V125" s="34" t="s">
        <v>7</v>
      </c>
      <c r="W125" s="34" t="s">
        <v>7</v>
      </c>
      <c r="X125" s="34" t="s">
        <v>7</v>
      </c>
      <c r="Y125" s="34" t="s">
        <v>7</v>
      </c>
      <c r="Z125" s="32" t="s">
        <v>7</v>
      </c>
      <c r="AA125" s="93"/>
      <c r="AB125" s="4" t="str">
        <f t="shared" ref="AB125" si="299">H125</f>
        <v>通貨を選択</v>
      </c>
      <c r="AC125" s="4" t="str">
        <f t="shared" ref="AC125" si="300">I125</f>
        <v>通貨を選択</v>
      </c>
      <c r="AD125" s="4" t="str">
        <f t="shared" ref="AD125" si="301">J125</f>
        <v>通貨を選択</v>
      </c>
      <c r="AE125" s="4" t="str">
        <f t="shared" ref="AE125" si="302">K125</f>
        <v>通貨を選択</v>
      </c>
      <c r="AF125" s="4" t="str">
        <f t="shared" ref="AF125" si="303">L125</f>
        <v>通貨を選択</v>
      </c>
      <c r="AG125" s="4" t="str">
        <f t="shared" ref="AG125" si="304">M125</f>
        <v>通貨を選択</v>
      </c>
      <c r="AH125" s="4" t="str">
        <f t="shared" ref="AH125" si="305">N125</f>
        <v>通貨を選択</v>
      </c>
      <c r="AJ125" s="4" t="s">
        <v>7</v>
      </c>
      <c r="AK125" s="4" t="s">
        <v>7</v>
      </c>
      <c r="AL125" s="4" t="s">
        <v>7</v>
      </c>
      <c r="AM125" s="4" t="s">
        <v>7</v>
      </c>
      <c r="AN125" s="4" t="s">
        <v>7</v>
      </c>
      <c r="AO125" s="4" t="s">
        <v>7</v>
      </c>
      <c r="AP125" s="4" t="s">
        <v>7</v>
      </c>
    </row>
    <row r="126" spans="1:42" s="22" customFormat="1" ht="15" customHeight="1" x14ac:dyDescent="0.25">
      <c r="A126" s="19" t="s">
        <v>52</v>
      </c>
      <c r="B126" s="19" t="s">
        <v>255</v>
      </c>
      <c r="C126" s="35"/>
      <c r="D126" s="36"/>
      <c r="E126" s="37"/>
      <c r="F126" s="37"/>
      <c r="G126" s="20" t="str">
        <f t="shared" ref="G126:G131" si="306">IF(OR(E126&lt;&gt;"",F126&lt;&gt;""),E126*12+F126,"")</f>
        <v/>
      </c>
      <c r="H126" s="37"/>
      <c r="I126" s="37"/>
      <c r="J126" s="37"/>
      <c r="K126" s="37"/>
      <c r="L126" s="37"/>
      <c r="M126" s="37"/>
      <c r="N126" s="37"/>
      <c r="O126" s="21">
        <f t="shared" ref="O126:O131" si="307">SUM(AJ126:AP126)*12</f>
        <v>0</v>
      </c>
      <c r="P126" s="37"/>
      <c r="Q126" s="37"/>
      <c r="R126" s="37"/>
      <c r="S126" s="37">
        <v>0</v>
      </c>
      <c r="T126" s="37"/>
      <c r="U126" s="37"/>
      <c r="V126" s="37"/>
      <c r="W126" s="37"/>
      <c r="X126" s="37"/>
      <c r="Y126" s="18">
        <f>SUM(P126:W126)*12+X126</f>
        <v>0</v>
      </c>
      <c r="Z126" s="23">
        <f>O126+Y126</f>
        <v>0</v>
      </c>
      <c r="AA126" s="96"/>
      <c r="AB126" s="22" t="e">
        <f>IF((AB125="通貨を選択"),NA(),_xlfn.XLOOKUP(AB125,為替レート[通貨],為替レート[100JPY当たり]))</f>
        <v>#N/A</v>
      </c>
      <c r="AC126" s="22" t="e">
        <f>IF((AC125="通貨を選択"),NA(),_xlfn.XLOOKUP(AC125,為替レート[通貨],為替レート[100JPY当たり]))</f>
        <v>#N/A</v>
      </c>
      <c r="AD126" s="22" t="e">
        <f>IF((AD125="通貨を選択"),NA(),_xlfn.XLOOKUP(AD125,為替レート[通貨],為替レート[100JPY当たり]))</f>
        <v>#N/A</v>
      </c>
      <c r="AE126" s="22" t="e">
        <f>IF((AE125="通貨を選択"),NA(),_xlfn.XLOOKUP(AE125,為替レート[通貨],為替レート[100JPY当たり]))</f>
        <v>#N/A</v>
      </c>
      <c r="AF126" s="22" t="e">
        <f>IF((AF125="通貨を選択"),NA(),_xlfn.XLOOKUP(AF125,為替レート[通貨],為替レート[100JPY当たり]))</f>
        <v>#N/A</v>
      </c>
      <c r="AG126" s="22" t="e">
        <f>IF((AG125="通貨を選択"),NA(),_xlfn.XLOOKUP(AG125,為替レート[通貨],為替レート[100JPY当たり]))</f>
        <v>#N/A</v>
      </c>
      <c r="AH126" s="22" t="e">
        <f>IF((AH125="通貨を選択"),NA(),_xlfn.XLOOKUP(AH125,為替レート[通貨],為替レート[100JPY当たり]))</f>
        <v>#N/A</v>
      </c>
      <c r="AJ126" s="24">
        <f t="shared" ref="AJ126:AJ131" si="308">IF(H126&lt;&gt;"",H126/AB126*100,0)</f>
        <v>0</v>
      </c>
      <c r="AK126" s="24">
        <f t="shared" ref="AK126:AK131" si="309">IF(I126&lt;&gt;"",I126/AC126*100,0)</f>
        <v>0</v>
      </c>
      <c r="AL126" s="24">
        <f t="shared" ref="AL126:AL131" si="310">IF(J126&lt;&gt;"",J126/AD126*100,0)</f>
        <v>0</v>
      </c>
      <c r="AM126" s="24">
        <f t="shared" ref="AM126:AM131" si="311">IF(K126&lt;&gt;"",K126/AE126*100,0)</f>
        <v>0</v>
      </c>
      <c r="AN126" s="24">
        <f t="shared" ref="AN126:AN131" si="312">IF(L126&lt;&gt;"",L126/AF126*100,0)</f>
        <v>0</v>
      </c>
      <c r="AO126" s="24">
        <f t="shared" ref="AO126:AO131" si="313">IF(M126&lt;&gt;"",M126/AG126*100,0)</f>
        <v>0</v>
      </c>
      <c r="AP126" s="24">
        <f t="shared" ref="AP126:AP131" si="314">IF(N126&lt;&gt;"",N126/AH126*100,0)</f>
        <v>0</v>
      </c>
    </row>
    <row r="127" spans="1:42" s="22" customFormat="1" ht="15" customHeight="1" x14ac:dyDescent="0.25">
      <c r="A127" s="19" t="s">
        <v>53</v>
      </c>
      <c r="B127" s="19" t="s">
        <v>255</v>
      </c>
      <c r="C127" s="35"/>
      <c r="D127" s="36"/>
      <c r="E127" s="37"/>
      <c r="F127" s="37"/>
      <c r="G127" s="20" t="str">
        <f t="shared" si="306"/>
        <v/>
      </c>
      <c r="H127" s="37"/>
      <c r="I127" s="37"/>
      <c r="J127" s="37"/>
      <c r="K127" s="37"/>
      <c r="L127" s="37"/>
      <c r="M127" s="37"/>
      <c r="N127" s="37"/>
      <c r="O127" s="21">
        <f t="shared" si="307"/>
        <v>0</v>
      </c>
      <c r="P127" s="37"/>
      <c r="Q127" s="37"/>
      <c r="R127" s="37"/>
      <c r="S127" s="37">
        <v>0</v>
      </c>
      <c r="T127" s="37"/>
      <c r="U127" s="37"/>
      <c r="V127" s="37"/>
      <c r="W127" s="37"/>
      <c r="X127" s="37"/>
      <c r="Y127" s="18">
        <f t="shared" ref="Y127:Y131" si="315">SUM(P127:W127)*12+X127</f>
        <v>0</v>
      </c>
      <c r="Z127" s="23">
        <f t="shared" ref="Z127:Z131" si="316">O127+Y127</f>
        <v>0</v>
      </c>
      <c r="AA127" s="96"/>
      <c r="AB127" s="22" t="e">
        <f>IF((AB125="通貨を選択"),NA(),_xlfn.XLOOKUP(AB125,為替レート[通貨],為替レート[100JPY当たり]))</f>
        <v>#N/A</v>
      </c>
      <c r="AC127" s="22" t="e">
        <f>IF((AC125="通貨を選択"),NA(),_xlfn.XLOOKUP(AC125,為替レート[通貨],為替レート[100JPY当たり]))</f>
        <v>#N/A</v>
      </c>
      <c r="AD127" s="22" t="e">
        <f>IF((AD125="通貨を選択"),NA(),_xlfn.XLOOKUP(AD125,為替レート[通貨],為替レート[100JPY当たり]))</f>
        <v>#N/A</v>
      </c>
      <c r="AE127" s="22" t="e">
        <f>IF((AE125="通貨を選択"),NA(),_xlfn.XLOOKUP(AE125,為替レート[通貨],為替レート[100JPY当たり]))</f>
        <v>#N/A</v>
      </c>
      <c r="AF127" s="22" t="e">
        <f>IF((AF125="通貨を選択"),NA(),_xlfn.XLOOKUP(AF125,為替レート[通貨],為替レート[100JPY当たり]))</f>
        <v>#N/A</v>
      </c>
      <c r="AG127" s="22" t="e">
        <f>IF((AG125="通貨を選択"),NA(),_xlfn.XLOOKUP(AG125,為替レート[通貨],為替レート[100JPY当たり]))</f>
        <v>#N/A</v>
      </c>
      <c r="AH127" s="22" t="e">
        <f>IF((AH125="通貨を選択"),NA(),_xlfn.XLOOKUP(AH125,為替レート[通貨],為替レート[100JPY当たり]))</f>
        <v>#N/A</v>
      </c>
      <c r="AJ127" s="24">
        <f t="shared" si="308"/>
        <v>0</v>
      </c>
      <c r="AK127" s="24">
        <f t="shared" si="309"/>
        <v>0</v>
      </c>
      <c r="AL127" s="24">
        <f t="shared" si="310"/>
        <v>0</v>
      </c>
      <c r="AM127" s="24">
        <f t="shared" si="311"/>
        <v>0</v>
      </c>
      <c r="AN127" s="24">
        <f t="shared" si="312"/>
        <v>0</v>
      </c>
      <c r="AO127" s="24">
        <f t="shared" si="313"/>
        <v>0</v>
      </c>
      <c r="AP127" s="24">
        <f t="shared" si="314"/>
        <v>0</v>
      </c>
    </row>
    <row r="128" spans="1:42" s="22" customFormat="1" ht="15" customHeight="1" x14ac:dyDescent="0.25">
      <c r="A128" s="19" t="s">
        <v>54</v>
      </c>
      <c r="B128" s="19" t="s">
        <v>255</v>
      </c>
      <c r="C128" s="35"/>
      <c r="D128" s="36"/>
      <c r="E128" s="37"/>
      <c r="F128" s="37"/>
      <c r="G128" s="20" t="str">
        <f t="shared" si="306"/>
        <v/>
      </c>
      <c r="H128" s="37"/>
      <c r="I128" s="37"/>
      <c r="J128" s="37"/>
      <c r="K128" s="37"/>
      <c r="L128" s="37"/>
      <c r="M128" s="37"/>
      <c r="N128" s="37"/>
      <c r="O128" s="21">
        <f t="shared" si="307"/>
        <v>0</v>
      </c>
      <c r="P128" s="37"/>
      <c r="Q128" s="37"/>
      <c r="R128" s="37"/>
      <c r="S128" s="37">
        <v>0</v>
      </c>
      <c r="T128" s="37"/>
      <c r="U128" s="37"/>
      <c r="V128" s="37"/>
      <c r="W128" s="37"/>
      <c r="X128" s="37"/>
      <c r="Y128" s="18">
        <f t="shared" si="315"/>
        <v>0</v>
      </c>
      <c r="Z128" s="23">
        <f t="shared" si="316"/>
        <v>0</v>
      </c>
      <c r="AA128" s="96"/>
      <c r="AB128" s="22" t="e">
        <f>IF((AB125="通貨を選択"),NA(),_xlfn.XLOOKUP(AB125,為替レート[通貨],為替レート[100JPY当たり]))</f>
        <v>#N/A</v>
      </c>
      <c r="AC128" s="22" t="e">
        <f>IF((AC125="通貨を選択"),NA(),_xlfn.XLOOKUP(AC125,為替レート[通貨],為替レート[100JPY当たり]))</f>
        <v>#N/A</v>
      </c>
      <c r="AD128" s="22" t="e">
        <f>IF((AD125="通貨を選択"),NA(),_xlfn.XLOOKUP(AD125,為替レート[通貨],為替レート[100JPY当たり]))</f>
        <v>#N/A</v>
      </c>
      <c r="AE128" s="22" t="e">
        <f>IF((AE125="通貨を選択"),NA(),_xlfn.XLOOKUP(AE125,為替レート[通貨],為替レート[100JPY当たり]))</f>
        <v>#N/A</v>
      </c>
      <c r="AF128" s="22" t="e">
        <f>IF((AF125="通貨を選択"),NA(),_xlfn.XLOOKUP(AF125,為替レート[通貨],為替レート[100JPY当たり]))</f>
        <v>#N/A</v>
      </c>
      <c r="AG128" s="22" t="e">
        <f>IF((AG125="通貨を選択"),NA(),_xlfn.XLOOKUP(AG125,為替レート[通貨],為替レート[100JPY当たり]))</f>
        <v>#N/A</v>
      </c>
      <c r="AH128" s="22" t="e">
        <f>IF((AH125="通貨を選択"),NA(),_xlfn.XLOOKUP(AH125,為替レート[通貨],為替レート[100JPY当たり]))</f>
        <v>#N/A</v>
      </c>
      <c r="AJ128" s="24">
        <f t="shared" si="308"/>
        <v>0</v>
      </c>
      <c r="AK128" s="24">
        <f t="shared" si="309"/>
        <v>0</v>
      </c>
      <c r="AL128" s="24">
        <f t="shared" si="310"/>
        <v>0</v>
      </c>
      <c r="AM128" s="24">
        <f t="shared" si="311"/>
        <v>0</v>
      </c>
      <c r="AN128" s="24">
        <f t="shared" si="312"/>
        <v>0</v>
      </c>
      <c r="AO128" s="24">
        <f t="shared" si="313"/>
        <v>0</v>
      </c>
      <c r="AP128" s="24">
        <f t="shared" si="314"/>
        <v>0</v>
      </c>
    </row>
    <row r="129" spans="1:42" s="22" customFormat="1" ht="15" customHeight="1" x14ac:dyDescent="0.25">
      <c r="A129" s="19" t="s">
        <v>55</v>
      </c>
      <c r="B129" s="19" t="s">
        <v>255</v>
      </c>
      <c r="C129" s="35"/>
      <c r="D129" s="36">
        <v>0</v>
      </c>
      <c r="E129" s="37"/>
      <c r="F129" s="37"/>
      <c r="G129" s="20" t="str">
        <f t="shared" si="306"/>
        <v/>
      </c>
      <c r="H129" s="37"/>
      <c r="I129" s="37"/>
      <c r="J129" s="37"/>
      <c r="K129" s="37"/>
      <c r="L129" s="37"/>
      <c r="M129" s="37"/>
      <c r="N129" s="37"/>
      <c r="O129" s="21">
        <f t="shared" si="307"/>
        <v>0</v>
      </c>
      <c r="P129" s="37"/>
      <c r="Q129" s="37"/>
      <c r="R129" s="37"/>
      <c r="S129" s="37"/>
      <c r="T129" s="37"/>
      <c r="U129" s="37"/>
      <c r="V129" s="37"/>
      <c r="W129" s="37"/>
      <c r="X129" s="37"/>
      <c r="Y129" s="18">
        <f t="shared" si="315"/>
        <v>0</v>
      </c>
      <c r="Z129" s="23">
        <f t="shared" si="316"/>
        <v>0</v>
      </c>
      <c r="AA129" s="96"/>
      <c r="AB129" s="22" t="e">
        <f>IF((AB125="通貨を選択"),NA(),_xlfn.XLOOKUP(AB125,為替レート[通貨],為替レート[100JPY当たり]))</f>
        <v>#N/A</v>
      </c>
      <c r="AC129" s="22" t="e">
        <f>IF((AC125="通貨を選択"),NA(),_xlfn.XLOOKUP(AC125,為替レート[通貨],為替レート[100JPY当たり]))</f>
        <v>#N/A</v>
      </c>
      <c r="AD129" s="22" t="e">
        <f>IF((AD125="通貨を選択"),NA(),_xlfn.XLOOKUP(AD125,為替レート[通貨],為替レート[100JPY当たり]))</f>
        <v>#N/A</v>
      </c>
      <c r="AE129" s="22" t="e">
        <f>IF((AE125="通貨を選択"),NA(),_xlfn.XLOOKUP(AE125,為替レート[通貨],為替レート[100JPY当たり]))</f>
        <v>#N/A</v>
      </c>
      <c r="AF129" s="22" t="e">
        <f>IF((AF125="通貨を選択"),NA(),_xlfn.XLOOKUP(AF125,為替レート[通貨],為替レート[100JPY当たり]))</f>
        <v>#N/A</v>
      </c>
      <c r="AG129" s="22" t="e">
        <f>IF((AG125="通貨を選択"),NA(),_xlfn.XLOOKUP(AG125,為替レート[通貨],為替レート[100JPY当たり]))</f>
        <v>#N/A</v>
      </c>
      <c r="AH129" s="22" t="e">
        <f>IF((AH125="通貨を選択"),NA(),_xlfn.XLOOKUP(AH125,為替レート[通貨],為替レート[100JPY当たり]))</f>
        <v>#N/A</v>
      </c>
      <c r="AJ129" s="24">
        <f t="shared" si="308"/>
        <v>0</v>
      </c>
      <c r="AK129" s="24">
        <f t="shared" si="309"/>
        <v>0</v>
      </c>
      <c r="AL129" s="24">
        <f t="shared" si="310"/>
        <v>0</v>
      </c>
      <c r="AM129" s="24">
        <f t="shared" si="311"/>
        <v>0</v>
      </c>
      <c r="AN129" s="24">
        <f t="shared" si="312"/>
        <v>0</v>
      </c>
      <c r="AO129" s="24">
        <f t="shared" si="313"/>
        <v>0</v>
      </c>
      <c r="AP129" s="24">
        <f t="shared" si="314"/>
        <v>0</v>
      </c>
    </row>
    <row r="130" spans="1:42" s="22" customFormat="1" ht="15" customHeight="1" x14ac:dyDescent="0.25">
      <c r="A130" s="19" t="s">
        <v>56</v>
      </c>
      <c r="B130" s="19" t="s">
        <v>255</v>
      </c>
      <c r="C130" s="35"/>
      <c r="D130" s="36">
        <v>0</v>
      </c>
      <c r="E130" s="37"/>
      <c r="F130" s="37"/>
      <c r="G130" s="20" t="str">
        <f t="shared" si="306"/>
        <v/>
      </c>
      <c r="H130" s="37"/>
      <c r="I130" s="37"/>
      <c r="J130" s="37"/>
      <c r="K130" s="37"/>
      <c r="L130" s="37"/>
      <c r="M130" s="37"/>
      <c r="N130" s="37"/>
      <c r="O130" s="21">
        <f t="shared" si="307"/>
        <v>0</v>
      </c>
      <c r="P130" s="37"/>
      <c r="Q130" s="37"/>
      <c r="R130" s="37"/>
      <c r="S130" s="37"/>
      <c r="T130" s="37"/>
      <c r="U130" s="37"/>
      <c r="V130" s="37"/>
      <c r="W130" s="37"/>
      <c r="X130" s="37"/>
      <c r="Y130" s="18">
        <f t="shared" si="315"/>
        <v>0</v>
      </c>
      <c r="Z130" s="23">
        <f t="shared" si="316"/>
        <v>0</v>
      </c>
      <c r="AA130" s="96"/>
      <c r="AB130" s="22" t="e">
        <f>IF((AB125="通貨を選択"),NA(),_xlfn.XLOOKUP(AB125,為替レート[通貨],為替レート[100JPY当たり]))</f>
        <v>#N/A</v>
      </c>
      <c r="AC130" s="22" t="e">
        <f>IF((AC125="通貨を選択"),NA(),_xlfn.XLOOKUP(AC125,為替レート[通貨],為替レート[100JPY当たり]))</f>
        <v>#N/A</v>
      </c>
      <c r="AD130" s="22" t="e">
        <f>IF((AD125="通貨を選択"),NA(),_xlfn.XLOOKUP(AD125,為替レート[通貨],為替レート[100JPY当たり]))</f>
        <v>#N/A</v>
      </c>
      <c r="AE130" s="22" t="e">
        <f>IF((AE125="通貨を選択"),NA(),_xlfn.XLOOKUP(AE125,為替レート[通貨],為替レート[100JPY当たり]))</f>
        <v>#N/A</v>
      </c>
      <c r="AF130" s="22" t="e">
        <f>IF((AF125="通貨を選択"),NA(),_xlfn.XLOOKUP(AF125,為替レート[通貨],為替レート[100JPY当たり]))</f>
        <v>#N/A</v>
      </c>
      <c r="AG130" s="22" t="e">
        <f>IF((AG125="通貨を選択"),NA(),_xlfn.XLOOKUP(AG125,為替レート[通貨],為替レート[100JPY当たり]))</f>
        <v>#N/A</v>
      </c>
      <c r="AH130" s="22" t="e">
        <f>IF((AH125="通貨を選択"),NA(),_xlfn.XLOOKUP(AH125,為替レート[通貨],為替レート[100JPY当たり]))</f>
        <v>#N/A</v>
      </c>
      <c r="AJ130" s="24">
        <f t="shared" si="308"/>
        <v>0</v>
      </c>
      <c r="AK130" s="24">
        <f t="shared" si="309"/>
        <v>0</v>
      </c>
      <c r="AL130" s="24">
        <f t="shared" si="310"/>
        <v>0</v>
      </c>
      <c r="AM130" s="24">
        <f t="shared" si="311"/>
        <v>0</v>
      </c>
      <c r="AN130" s="24">
        <f t="shared" si="312"/>
        <v>0</v>
      </c>
      <c r="AO130" s="24">
        <f t="shared" si="313"/>
        <v>0</v>
      </c>
      <c r="AP130" s="24">
        <f t="shared" si="314"/>
        <v>0</v>
      </c>
    </row>
    <row r="131" spans="1:42" s="22" customFormat="1" ht="15" customHeight="1" x14ac:dyDescent="0.25">
      <c r="A131" s="25" t="s">
        <v>57</v>
      </c>
      <c r="B131" s="25" t="s">
        <v>255</v>
      </c>
      <c r="C131" s="38"/>
      <c r="D131" s="39">
        <v>0</v>
      </c>
      <c r="E131" s="40"/>
      <c r="F131" s="40"/>
      <c r="G131" s="26" t="str">
        <f t="shared" si="306"/>
        <v/>
      </c>
      <c r="H131" s="40"/>
      <c r="I131" s="40"/>
      <c r="J131" s="40"/>
      <c r="K131" s="40"/>
      <c r="L131" s="40"/>
      <c r="M131" s="40"/>
      <c r="N131" s="40"/>
      <c r="O131" s="27">
        <f t="shared" si="307"/>
        <v>0</v>
      </c>
      <c r="P131" s="40"/>
      <c r="Q131" s="40"/>
      <c r="R131" s="40"/>
      <c r="S131" s="40"/>
      <c r="T131" s="40"/>
      <c r="U131" s="40"/>
      <c r="V131" s="40"/>
      <c r="W131" s="40"/>
      <c r="X131" s="40"/>
      <c r="Y131" s="28">
        <f t="shared" si="315"/>
        <v>0</v>
      </c>
      <c r="Z131" s="29">
        <f t="shared" si="316"/>
        <v>0</v>
      </c>
      <c r="AA131" s="96"/>
      <c r="AB131" s="22" t="e">
        <f>IF((AB125="通貨を選択"),NA(),_xlfn.XLOOKUP(AB125,為替レート[通貨],為替レート[100JPY当たり]))</f>
        <v>#N/A</v>
      </c>
      <c r="AC131" s="22" t="e">
        <f>IF((AC125="通貨を選択"),NA(),_xlfn.XLOOKUP(AC125,為替レート[通貨],為替レート[100JPY当たり]))</f>
        <v>#N/A</v>
      </c>
      <c r="AD131" s="22" t="e">
        <f>IF((AD125="通貨を選択"),NA(),_xlfn.XLOOKUP(AD125,為替レート[通貨],為替レート[100JPY当たり]))</f>
        <v>#N/A</v>
      </c>
      <c r="AE131" s="22" t="e">
        <f>IF((AE125="通貨を選択"),NA(),_xlfn.XLOOKUP(AE125,為替レート[通貨],為替レート[100JPY当たり]))</f>
        <v>#N/A</v>
      </c>
      <c r="AF131" s="22" t="e">
        <f>IF((AF125="通貨を選択"),NA(),_xlfn.XLOOKUP(AF125,為替レート[通貨],為替レート[100JPY当たり]))</f>
        <v>#N/A</v>
      </c>
      <c r="AG131" s="22" t="e">
        <f>IF((AG125="通貨を選択"),NA(),_xlfn.XLOOKUP(AG125,為替レート[通貨],為替レート[100JPY当たり]))</f>
        <v>#N/A</v>
      </c>
      <c r="AH131" s="22" t="e">
        <f>IF((AH125="通貨を選択"),NA(),_xlfn.XLOOKUP(AH125,為替レート[通貨],為替レート[100JPY当たり]))</f>
        <v>#N/A</v>
      </c>
      <c r="AJ131" s="24">
        <f t="shared" si="308"/>
        <v>0</v>
      </c>
      <c r="AK131" s="24">
        <f t="shared" si="309"/>
        <v>0</v>
      </c>
      <c r="AL131" s="24">
        <f t="shared" si="310"/>
        <v>0</v>
      </c>
      <c r="AM131" s="24">
        <f t="shared" si="311"/>
        <v>0</v>
      </c>
      <c r="AN131" s="24">
        <f t="shared" si="312"/>
        <v>0</v>
      </c>
      <c r="AO131" s="24">
        <f t="shared" si="313"/>
        <v>0</v>
      </c>
      <c r="AP131" s="24">
        <f t="shared" si="314"/>
        <v>0</v>
      </c>
    </row>
    <row r="132" spans="1:42" ht="30" customHeight="1" x14ac:dyDescent="0.25">
      <c r="A132" s="11" t="s">
        <v>176</v>
      </c>
      <c r="B132" s="11"/>
      <c r="C132" s="10"/>
      <c r="D132" s="9"/>
      <c r="E132" s="32" t="s">
        <v>7</v>
      </c>
      <c r="F132" s="32" t="s">
        <v>7</v>
      </c>
      <c r="G132" s="32" t="s">
        <v>7</v>
      </c>
      <c r="H132" s="41" t="s">
        <v>73</v>
      </c>
      <c r="I132" s="41" t="s">
        <v>73</v>
      </c>
      <c r="J132" s="41" t="s">
        <v>73</v>
      </c>
      <c r="K132" s="41" t="s">
        <v>73</v>
      </c>
      <c r="L132" s="41" t="s">
        <v>73</v>
      </c>
      <c r="M132" s="41" t="s">
        <v>73</v>
      </c>
      <c r="N132" s="41" t="s">
        <v>73</v>
      </c>
      <c r="O132" s="33" t="s">
        <v>7</v>
      </c>
      <c r="P132" s="34" t="s">
        <v>7</v>
      </c>
      <c r="Q132" s="34" t="s">
        <v>7</v>
      </c>
      <c r="R132" s="34" t="s">
        <v>7</v>
      </c>
      <c r="S132" s="34" t="s">
        <v>7</v>
      </c>
      <c r="T132" s="34" t="s">
        <v>7</v>
      </c>
      <c r="U132" s="34" t="s">
        <v>7</v>
      </c>
      <c r="V132" s="34" t="s">
        <v>7</v>
      </c>
      <c r="W132" s="34" t="s">
        <v>7</v>
      </c>
      <c r="X132" s="34" t="s">
        <v>7</v>
      </c>
      <c r="Y132" s="34" t="s">
        <v>7</v>
      </c>
      <c r="Z132" s="32" t="s">
        <v>7</v>
      </c>
      <c r="AA132" s="93"/>
      <c r="AB132" s="4" t="str">
        <f t="shared" ref="AB132" si="317">H132</f>
        <v>通貨を選択</v>
      </c>
      <c r="AC132" s="4" t="str">
        <f t="shared" ref="AC132" si="318">I132</f>
        <v>通貨を選択</v>
      </c>
      <c r="AD132" s="4" t="str">
        <f t="shared" ref="AD132" si="319">J132</f>
        <v>通貨を選択</v>
      </c>
      <c r="AE132" s="4" t="str">
        <f t="shared" ref="AE132" si="320">K132</f>
        <v>通貨を選択</v>
      </c>
      <c r="AF132" s="4" t="str">
        <f t="shared" ref="AF132" si="321">L132</f>
        <v>通貨を選択</v>
      </c>
      <c r="AG132" s="4" t="str">
        <f t="shared" ref="AG132" si="322">M132</f>
        <v>通貨を選択</v>
      </c>
      <c r="AH132" s="4" t="str">
        <f t="shared" ref="AH132" si="323">N132</f>
        <v>通貨を選択</v>
      </c>
      <c r="AJ132" s="4" t="s">
        <v>7</v>
      </c>
      <c r="AK132" s="4" t="s">
        <v>7</v>
      </c>
      <c r="AL132" s="4" t="s">
        <v>7</v>
      </c>
      <c r="AM132" s="4" t="s">
        <v>7</v>
      </c>
      <c r="AN132" s="4" t="s">
        <v>7</v>
      </c>
      <c r="AO132" s="4" t="s">
        <v>7</v>
      </c>
      <c r="AP132" s="4" t="s">
        <v>7</v>
      </c>
    </row>
    <row r="133" spans="1:42" s="22" customFormat="1" ht="15" customHeight="1" x14ac:dyDescent="0.25">
      <c r="A133" s="19" t="s">
        <v>52</v>
      </c>
      <c r="B133" s="19" t="s">
        <v>256</v>
      </c>
      <c r="C133" s="35"/>
      <c r="D133" s="36"/>
      <c r="E133" s="37"/>
      <c r="F133" s="37"/>
      <c r="G133" s="20" t="str">
        <f t="shared" ref="G133:G138" si="324">IF(OR(E133&lt;&gt;"",F133&lt;&gt;""),E133*12+F133,"")</f>
        <v/>
      </c>
      <c r="H133" s="37"/>
      <c r="I133" s="37"/>
      <c r="J133" s="37"/>
      <c r="K133" s="37"/>
      <c r="L133" s="37"/>
      <c r="M133" s="37"/>
      <c r="N133" s="37"/>
      <c r="O133" s="21">
        <f t="shared" ref="O133:O138" si="325">SUM(AJ133:AP133)*12</f>
        <v>0</v>
      </c>
      <c r="P133" s="37"/>
      <c r="Q133" s="37"/>
      <c r="R133" s="37"/>
      <c r="S133" s="37">
        <v>0</v>
      </c>
      <c r="T133" s="37"/>
      <c r="U133" s="37"/>
      <c r="V133" s="37"/>
      <c r="W133" s="37"/>
      <c r="X133" s="37"/>
      <c r="Y133" s="18">
        <f>SUM(P133:W133)*12+X133</f>
        <v>0</v>
      </c>
      <c r="Z133" s="23">
        <f>O133+Y133</f>
        <v>0</v>
      </c>
      <c r="AA133" s="96"/>
      <c r="AB133" s="22" t="e">
        <f>IF((AB132="通貨を選択"),NA(),_xlfn.XLOOKUP(AB132,為替レート[通貨],為替レート[100JPY当たり]))</f>
        <v>#N/A</v>
      </c>
      <c r="AC133" s="22" t="e">
        <f>IF((AC132="通貨を選択"),NA(),_xlfn.XLOOKUP(AC132,為替レート[通貨],為替レート[100JPY当たり]))</f>
        <v>#N/A</v>
      </c>
      <c r="AD133" s="22" t="e">
        <f>IF((AD132="通貨を選択"),NA(),_xlfn.XLOOKUP(AD132,為替レート[通貨],為替レート[100JPY当たり]))</f>
        <v>#N/A</v>
      </c>
      <c r="AE133" s="22" t="e">
        <f>IF((AE132="通貨を選択"),NA(),_xlfn.XLOOKUP(AE132,為替レート[通貨],為替レート[100JPY当たり]))</f>
        <v>#N/A</v>
      </c>
      <c r="AF133" s="22" t="e">
        <f>IF((AF132="通貨を選択"),NA(),_xlfn.XLOOKUP(AF132,為替レート[通貨],為替レート[100JPY当たり]))</f>
        <v>#N/A</v>
      </c>
      <c r="AG133" s="22" t="e">
        <f>IF((AG132="通貨を選択"),NA(),_xlfn.XLOOKUP(AG132,為替レート[通貨],為替レート[100JPY当たり]))</f>
        <v>#N/A</v>
      </c>
      <c r="AH133" s="22" t="e">
        <f>IF((AH132="通貨を選択"),NA(),_xlfn.XLOOKUP(AH132,為替レート[通貨],為替レート[100JPY当たり]))</f>
        <v>#N/A</v>
      </c>
      <c r="AJ133" s="24">
        <f t="shared" ref="AJ133:AJ138" si="326">IF(H133&lt;&gt;"",H133/AB133*100,0)</f>
        <v>0</v>
      </c>
      <c r="AK133" s="24">
        <f t="shared" ref="AK133:AK138" si="327">IF(I133&lt;&gt;"",I133/AC133*100,0)</f>
        <v>0</v>
      </c>
      <c r="AL133" s="24">
        <f t="shared" ref="AL133:AL138" si="328">IF(J133&lt;&gt;"",J133/AD133*100,0)</f>
        <v>0</v>
      </c>
      <c r="AM133" s="24">
        <f t="shared" ref="AM133:AM138" si="329">IF(K133&lt;&gt;"",K133/AE133*100,0)</f>
        <v>0</v>
      </c>
      <c r="AN133" s="24">
        <f t="shared" ref="AN133:AN138" si="330">IF(L133&lt;&gt;"",L133/AF133*100,0)</f>
        <v>0</v>
      </c>
      <c r="AO133" s="24">
        <f t="shared" ref="AO133:AO138" si="331">IF(M133&lt;&gt;"",M133/AG133*100,0)</f>
        <v>0</v>
      </c>
      <c r="AP133" s="24">
        <f t="shared" ref="AP133:AP138" si="332">IF(N133&lt;&gt;"",N133/AH133*100,0)</f>
        <v>0</v>
      </c>
    </row>
    <row r="134" spans="1:42" s="22" customFormat="1" ht="15" customHeight="1" x14ac:dyDescent="0.25">
      <c r="A134" s="19" t="s">
        <v>53</v>
      </c>
      <c r="B134" s="19" t="s">
        <v>256</v>
      </c>
      <c r="C134" s="35"/>
      <c r="D134" s="36"/>
      <c r="E134" s="37"/>
      <c r="F134" s="37"/>
      <c r="G134" s="20" t="str">
        <f t="shared" si="324"/>
        <v/>
      </c>
      <c r="H134" s="37"/>
      <c r="I134" s="37"/>
      <c r="J134" s="37"/>
      <c r="K134" s="37"/>
      <c r="L134" s="37"/>
      <c r="M134" s="37"/>
      <c r="N134" s="37"/>
      <c r="O134" s="21">
        <f t="shared" si="325"/>
        <v>0</v>
      </c>
      <c r="P134" s="37"/>
      <c r="Q134" s="37"/>
      <c r="R134" s="37"/>
      <c r="S134" s="37">
        <v>0</v>
      </c>
      <c r="T134" s="37"/>
      <c r="U134" s="37"/>
      <c r="V134" s="37"/>
      <c r="W134" s="37"/>
      <c r="X134" s="37"/>
      <c r="Y134" s="18">
        <f t="shared" ref="Y134:Y138" si="333">SUM(P134:W134)*12+X134</f>
        <v>0</v>
      </c>
      <c r="Z134" s="23">
        <f t="shared" ref="Z134:Z138" si="334">O134+Y134</f>
        <v>0</v>
      </c>
      <c r="AA134" s="96"/>
      <c r="AB134" s="22" t="e">
        <f>IF((AB132="通貨を選択"),NA(),_xlfn.XLOOKUP(AB132,為替レート[通貨],為替レート[100JPY当たり]))</f>
        <v>#N/A</v>
      </c>
      <c r="AC134" s="22" t="e">
        <f>IF((AC132="通貨を選択"),NA(),_xlfn.XLOOKUP(AC132,為替レート[通貨],為替レート[100JPY当たり]))</f>
        <v>#N/A</v>
      </c>
      <c r="AD134" s="22" t="e">
        <f>IF((AD132="通貨を選択"),NA(),_xlfn.XLOOKUP(AD132,為替レート[通貨],為替レート[100JPY当たり]))</f>
        <v>#N/A</v>
      </c>
      <c r="AE134" s="22" t="e">
        <f>IF((AE132="通貨を選択"),NA(),_xlfn.XLOOKUP(AE132,為替レート[通貨],為替レート[100JPY当たり]))</f>
        <v>#N/A</v>
      </c>
      <c r="AF134" s="22" t="e">
        <f>IF((AF132="通貨を選択"),NA(),_xlfn.XLOOKUP(AF132,為替レート[通貨],為替レート[100JPY当たり]))</f>
        <v>#N/A</v>
      </c>
      <c r="AG134" s="22" t="e">
        <f>IF((AG132="通貨を選択"),NA(),_xlfn.XLOOKUP(AG132,為替レート[通貨],為替レート[100JPY当たり]))</f>
        <v>#N/A</v>
      </c>
      <c r="AH134" s="22" t="e">
        <f>IF((AH132="通貨を選択"),NA(),_xlfn.XLOOKUP(AH132,為替レート[通貨],為替レート[100JPY当たり]))</f>
        <v>#N/A</v>
      </c>
      <c r="AJ134" s="24">
        <f t="shared" si="326"/>
        <v>0</v>
      </c>
      <c r="AK134" s="24">
        <f t="shared" si="327"/>
        <v>0</v>
      </c>
      <c r="AL134" s="24">
        <f t="shared" si="328"/>
        <v>0</v>
      </c>
      <c r="AM134" s="24">
        <f t="shared" si="329"/>
        <v>0</v>
      </c>
      <c r="AN134" s="24">
        <f t="shared" si="330"/>
        <v>0</v>
      </c>
      <c r="AO134" s="24">
        <f t="shared" si="331"/>
        <v>0</v>
      </c>
      <c r="AP134" s="24">
        <f t="shared" si="332"/>
        <v>0</v>
      </c>
    </row>
    <row r="135" spans="1:42" s="22" customFormat="1" ht="15" customHeight="1" x14ac:dyDescent="0.25">
      <c r="A135" s="19" t="s">
        <v>54</v>
      </c>
      <c r="B135" s="19" t="s">
        <v>256</v>
      </c>
      <c r="C135" s="35"/>
      <c r="D135" s="36"/>
      <c r="E135" s="37"/>
      <c r="F135" s="37"/>
      <c r="G135" s="20" t="str">
        <f t="shared" si="324"/>
        <v/>
      </c>
      <c r="H135" s="37"/>
      <c r="I135" s="37"/>
      <c r="J135" s="37"/>
      <c r="K135" s="37"/>
      <c r="L135" s="37"/>
      <c r="M135" s="37"/>
      <c r="N135" s="37"/>
      <c r="O135" s="21">
        <f t="shared" si="325"/>
        <v>0</v>
      </c>
      <c r="P135" s="37"/>
      <c r="Q135" s="37"/>
      <c r="R135" s="37"/>
      <c r="S135" s="37">
        <v>0</v>
      </c>
      <c r="T135" s="37"/>
      <c r="U135" s="37"/>
      <c r="V135" s="37"/>
      <c r="W135" s="37"/>
      <c r="X135" s="37"/>
      <c r="Y135" s="18">
        <f t="shared" si="333"/>
        <v>0</v>
      </c>
      <c r="Z135" s="23">
        <f t="shared" si="334"/>
        <v>0</v>
      </c>
      <c r="AA135" s="96"/>
      <c r="AB135" s="22" t="e">
        <f>IF((AB132="通貨を選択"),NA(),_xlfn.XLOOKUP(AB132,為替レート[通貨],為替レート[100JPY当たり]))</f>
        <v>#N/A</v>
      </c>
      <c r="AC135" s="22" t="e">
        <f>IF((AC132="通貨を選択"),NA(),_xlfn.XLOOKUP(AC132,為替レート[通貨],為替レート[100JPY当たり]))</f>
        <v>#N/A</v>
      </c>
      <c r="AD135" s="22" t="e">
        <f>IF((AD132="通貨を選択"),NA(),_xlfn.XLOOKUP(AD132,為替レート[通貨],為替レート[100JPY当たり]))</f>
        <v>#N/A</v>
      </c>
      <c r="AE135" s="22" t="e">
        <f>IF((AE132="通貨を選択"),NA(),_xlfn.XLOOKUP(AE132,為替レート[通貨],為替レート[100JPY当たり]))</f>
        <v>#N/A</v>
      </c>
      <c r="AF135" s="22" t="e">
        <f>IF((AF132="通貨を選択"),NA(),_xlfn.XLOOKUP(AF132,為替レート[通貨],為替レート[100JPY当たり]))</f>
        <v>#N/A</v>
      </c>
      <c r="AG135" s="22" t="e">
        <f>IF((AG132="通貨を選択"),NA(),_xlfn.XLOOKUP(AG132,為替レート[通貨],為替レート[100JPY当たり]))</f>
        <v>#N/A</v>
      </c>
      <c r="AH135" s="22" t="e">
        <f>IF((AH132="通貨を選択"),NA(),_xlfn.XLOOKUP(AH132,為替レート[通貨],為替レート[100JPY当たり]))</f>
        <v>#N/A</v>
      </c>
      <c r="AJ135" s="24">
        <f t="shared" si="326"/>
        <v>0</v>
      </c>
      <c r="AK135" s="24">
        <f t="shared" si="327"/>
        <v>0</v>
      </c>
      <c r="AL135" s="24">
        <f t="shared" si="328"/>
        <v>0</v>
      </c>
      <c r="AM135" s="24">
        <f t="shared" si="329"/>
        <v>0</v>
      </c>
      <c r="AN135" s="24">
        <f t="shared" si="330"/>
        <v>0</v>
      </c>
      <c r="AO135" s="24">
        <f t="shared" si="331"/>
        <v>0</v>
      </c>
      <c r="AP135" s="24">
        <f t="shared" si="332"/>
        <v>0</v>
      </c>
    </row>
    <row r="136" spans="1:42" s="22" customFormat="1" ht="15" customHeight="1" x14ac:dyDescent="0.25">
      <c r="A136" s="19" t="s">
        <v>55</v>
      </c>
      <c r="B136" s="19" t="s">
        <v>256</v>
      </c>
      <c r="C136" s="35"/>
      <c r="D136" s="36">
        <v>0</v>
      </c>
      <c r="E136" s="37"/>
      <c r="F136" s="37"/>
      <c r="G136" s="20" t="str">
        <f t="shared" si="324"/>
        <v/>
      </c>
      <c r="H136" s="37"/>
      <c r="I136" s="37"/>
      <c r="J136" s="37"/>
      <c r="K136" s="37"/>
      <c r="L136" s="37"/>
      <c r="M136" s="37"/>
      <c r="N136" s="37"/>
      <c r="O136" s="21">
        <f t="shared" si="325"/>
        <v>0</v>
      </c>
      <c r="P136" s="37"/>
      <c r="Q136" s="37"/>
      <c r="R136" s="37"/>
      <c r="S136" s="37"/>
      <c r="T136" s="37"/>
      <c r="U136" s="37"/>
      <c r="V136" s="37"/>
      <c r="W136" s="37"/>
      <c r="X136" s="37"/>
      <c r="Y136" s="18">
        <f t="shared" si="333"/>
        <v>0</v>
      </c>
      <c r="Z136" s="23">
        <f t="shared" si="334"/>
        <v>0</v>
      </c>
      <c r="AA136" s="96"/>
      <c r="AB136" s="22" t="e">
        <f>IF((AB132="通貨を選択"),NA(),_xlfn.XLOOKUP(AB132,為替レート[通貨],為替レート[100JPY当たり]))</f>
        <v>#N/A</v>
      </c>
      <c r="AC136" s="22" t="e">
        <f>IF((AC132="通貨を選択"),NA(),_xlfn.XLOOKUP(AC132,為替レート[通貨],為替レート[100JPY当たり]))</f>
        <v>#N/A</v>
      </c>
      <c r="AD136" s="22" t="e">
        <f>IF((AD132="通貨を選択"),NA(),_xlfn.XLOOKUP(AD132,為替レート[通貨],為替レート[100JPY当たり]))</f>
        <v>#N/A</v>
      </c>
      <c r="AE136" s="22" t="e">
        <f>IF((AE132="通貨を選択"),NA(),_xlfn.XLOOKUP(AE132,為替レート[通貨],為替レート[100JPY当たり]))</f>
        <v>#N/A</v>
      </c>
      <c r="AF136" s="22" t="e">
        <f>IF((AF132="通貨を選択"),NA(),_xlfn.XLOOKUP(AF132,為替レート[通貨],為替レート[100JPY当たり]))</f>
        <v>#N/A</v>
      </c>
      <c r="AG136" s="22" t="e">
        <f>IF((AG132="通貨を選択"),NA(),_xlfn.XLOOKUP(AG132,為替レート[通貨],為替レート[100JPY当たり]))</f>
        <v>#N/A</v>
      </c>
      <c r="AH136" s="22" t="e">
        <f>IF((AH132="通貨を選択"),NA(),_xlfn.XLOOKUP(AH132,為替レート[通貨],為替レート[100JPY当たり]))</f>
        <v>#N/A</v>
      </c>
      <c r="AJ136" s="24">
        <f t="shared" si="326"/>
        <v>0</v>
      </c>
      <c r="AK136" s="24">
        <f t="shared" si="327"/>
        <v>0</v>
      </c>
      <c r="AL136" s="24">
        <f t="shared" si="328"/>
        <v>0</v>
      </c>
      <c r="AM136" s="24">
        <f t="shared" si="329"/>
        <v>0</v>
      </c>
      <c r="AN136" s="24">
        <f t="shared" si="330"/>
        <v>0</v>
      </c>
      <c r="AO136" s="24">
        <f t="shared" si="331"/>
        <v>0</v>
      </c>
      <c r="AP136" s="24">
        <f t="shared" si="332"/>
        <v>0</v>
      </c>
    </row>
    <row r="137" spans="1:42" s="22" customFormat="1" ht="15" customHeight="1" x14ac:dyDescent="0.25">
      <c r="A137" s="19" t="s">
        <v>56</v>
      </c>
      <c r="B137" s="19" t="s">
        <v>256</v>
      </c>
      <c r="C137" s="35"/>
      <c r="D137" s="36">
        <v>0</v>
      </c>
      <c r="E137" s="37"/>
      <c r="F137" s="37"/>
      <c r="G137" s="20" t="str">
        <f t="shared" si="324"/>
        <v/>
      </c>
      <c r="H137" s="37"/>
      <c r="I137" s="37"/>
      <c r="J137" s="37"/>
      <c r="K137" s="37"/>
      <c r="L137" s="37"/>
      <c r="M137" s="37"/>
      <c r="N137" s="37"/>
      <c r="O137" s="21">
        <f t="shared" si="325"/>
        <v>0</v>
      </c>
      <c r="P137" s="37"/>
      <c r="Q137" s="37"/>
      <c r="R137" s="37"/>
      <c r="S137" s="37"/>
      <c r="T137" s="37"/>
      <c r="U137" s="37"/>
      <c r="V137" s="37"/>
      <c r="W137" s="37"/>
      <c r="X137" s="37"/>
      <c r="Y137" s="18">
        <f t="shared" si="333"/>
        <v>0</v>
      </c>
      <c r="Z137" s="23">
        <f t="shared" si="334"/>
        <v>0</v>
      </c>
      <c r="AA137" s="96"/>
      <c r="AB137" s="22" t="e">
        <f>IF((AB132="通貨を選択"),NA(),_xlfn.XLOOKUP(AB132,為替レート[通貨],為替レート[100JPY当たり]))</f>
        <v>#N/A</v>
      </c>
      <c r="AC137" s="22" t="e">
        <f>IF((AC132="通貨を選択"),NA(),_xlfn.XLOOKUP(AC132,為替レート[通貨],為替レート[100JPY当たり]))</f>
        <v>#N/A</v>
      </c>
      <c r="AD137" s="22" t="e">
        <f>IF((AD132="通貨を選択"),NA(),_xlfn.XLOOKUP(AD132,為替レート[通貨],為替レート[100JPY当たり]))</f>
        <v>#N/A</v>
      </c>
      <c r="AE137" s="22" t="e">
        <f>IF((AE132="通貨を選択"),NA(),_xlfn.XLOOKUP(AE132,為替レート[通貨],為替レート[100JPY当たり]))</f>
        <v>#N/A</v>
      </c>
      <c r="AF137" s="22" t="e">
        <f>IF((AF132="通貨を選択"),NA(),_xlfn.XLOOKUP(AF132,為替レート[通貨],為替レート[100JPY当たり]))</f>
        <v>#N/A</v>
      </c>
      <c r="AG137" s="22" t="e">
        <f>IF((AG132="通貨を選択"),NA(),_xlfn.XLOOKUP(AG132,為替レート[通貨],為替レート[100JPY当たり]))</f>
        <v>#N/A</v>
      </c>
      <c r="AH137" s="22" t="e">
        <f>IF((AH132="通貨を選択"),NA(),_xlfn.XLOOKUP(AH132,為替レート[通貨],為替レート[100JPY当たり]))</f>
        <v>#N/A</v>
      </c>
      <c r="AJ137" s="24">
        <f t="shared" si="326"/>
        <v>0</v>
      </c>
      <c r="AK137" s="24">
        <f t="shared" si="327"/>
        <v>0</v>
      </c>
      <c r="AL137" s="24">
        <f t="shared" si="328"/>
        <v>0</v>
      </c>
      <c r="AM137" s="24">
        <f t="shared" si="329"/>
        <v>0</v>
      </c>
      <c r="AN137" s="24">
        <f t="shared" si="330"/>
        <v>0</v>
      </c>
      <c r="AO137" s="24">
        <f t="shared" si="331"/>
        <v>0</v>
      </c>
      <c r="AP137" s="24">
        <f t="shared" si="332"/>
        <v>0</v>
      </c>
    </row>
    <row r="138" spans="1:42" s="22" customFormat="1" ht="15" customHeight="1" x14ac:dyDescent="0.25">
      <c r="A138" s="25" t="s">
        <v>57</v>
      </c>
      <c r="B138" s="25" t="s">
        <v>256</v>
      </c>
      <c r="C138" s="38"/>
      <c r="D138" s="39">
        <v>0</v>
      </c>
      <c r="E138" s="40"/>
      <c r="F138" s="40"/>
      <c r="G138" s="26" t="str">
        <f t="shared" si="324"/>
        <v/>
      </c>
      <c r="H138" s="40"/>
      <c r="I138" s="40"/>
      <c r="J138" s="40"/>
      <c r="K138" s="40"/>
      <c r="L138" s="40"/>
      <c r="M138" s="40"/>
      <c r="N138" s="40"/>
      <c r="O138" s="27">
        <f t="shared" si="325"/>
        <v>0</v>
      </c>
      <c r="P138" s="40"/>
      <c r="Q138" s="40"/>
      <c r="R138" s="40"/>
      <c r="S138" s="40"/>
      <c r="T138" s="40"/>
      <c r="U138" s="40"/>
      <c r="V138" s="40"/>
      <c r="W138" s="40"/>
      <c r="X138" s="40"/>
      <c r="Y138" s="28">
        <f t="shared" si="333"/>
        <v>0</v>
      </c>
      <c r="Z138" s="29">
        <f t="shared" si="334"/>
        <v>0</v>
      </c>
      <c r="AA138" s="96"/>
      <c r="AB138" s="22" t="e">
        <f>IF((AB132="通貨を選択"),NA(),_xlfn.XLOOKUP(AB132,為替レート[通貨],為替レート[100JPY当たり]))</f>
        <v>#N/A</v>
      </c>
      <c r="AC138" s="22" t="e">
        <f>IF((AC132="通貨を選択"),NA(),_xlfn.XLOOKUP(AC132,為替レート[通貨],為替レート[100JPY当たり]))</f>
        <v>#N/A</v>
      </c>
      <c r="AD138" s="22" t="e">
        <f>IF((AD132="通貨を選択"),NA(),_xlfn.XLOOKUP(AD132,為替レート[通貨],為替レート[100JPY当たり]))</f>
        <v>#N/A</v>
      </c>
      <c r="AE138" s="22" t="e">
        <f>IF((AE132="通貨を選択"),NA(),_xlfn.XLOOKUP(AE132,為替レート[通貨],為替レート[100JPY当たり]))</f>
        <v>#N/A</v>
      </c>
      <c r="AF138" s="22" t="e">
        <f>IF((AF132="通貨を選択"),NA(),_xlfn.XLOOKUP(AF132,為替レート[通貨],為替レート[100JPY当たり]))</f>
        <v>#N/A</v>
      </c>
      <c r="AG138" s="22" t="e">
        <f>IF((AG132="通貨を選択"),NA(),_xlfn.XLOOKUP(AG132,為替レート[通貨],為替レート[100JPY当たり]))</f>
        <v>#N/A</v>
      </c>
      <c r="AH138" s="22" t="e">
        <f>IF((AH132="通貨を選択"),NA(),_xlfn.XLOOKUP(AH132,為替レート[通貨],為替レート[100JPY当たり]))</f>
        <v>#N/A</v>
      </c>
      <c r="AJ138" s="24">
        <f t="shared" si="326"/>
        <v>0</v>
      </c>
      <c r="AK138" s="24">
        <f t="shared" si="327"/>
        <v>0</v>
      </c>
      <c r="AL138" s="24">
        <f t="shared" si="328"/>
        <v>0</v>
      </c>
      <c r="AM138" s="24">
        <f t="shared" si="329"/>
        <v>0</v>
      </c>
      <c r="AN138" s="24">
        <f t="shared" si="330"/>
        <v>0</v>
      </c>
      <c r="AO138" s="24">
        <f t="shared" si="331"/>
        <v>0</v>
      </c>
      <c r="AP138" s="24">
        <f t="shared" si="332"/>
        <v>0</v>
      </c>
    </row>
    <row r="139" spans="1:42" ht="30" customHeight="1" x14ac:dyDescent="0.25">
      <c r="A139" s="11" t="s">
        <v>198</v>
      </c>
      <c r="B139" s="11"/>
      <c r="C139" s="10"/>
      <c r="D139" s="9"/>
      <c r="E139" s="32" t="s">
        <v>7</v>
      </c>
      <c r="F139" s="32" t="s">
        <v>7</v>
      </c>
      <c r="G139" s="32" t="s">
        <v>7</v>
      </c>
      <c r="H139" s="41" t="s">
        <v>73</v>
      </c>
      <c r="I139" s="41" t="s">
        <v>73</v>
      </c>
      <c r="J139" s="41" t="s">
        <v>73</v>
      </c>
      <c r="K139" s="41" t="s">
        <v>73</v>
      </c>
      <c r="L139" s="41" t="s">
        <v>73</v>
      </c>
      <c r="M139" s="41" t="s">
        <v>73</v>
      </c>
      <c r="N139" s="41" t="s">
        <v>73</v>
      </c>
      <c r="O139" s="33" t="s">
        <v>7</v>
      </c>
      <c r="P139" s="34" t="s">
        <v>7</v>
      </c>
      <c r="Q139" s="34" t="s">
        <v>7</v>
      </c>
      <c r="R139" s="34" t="s">
        <v>7</v>
      </c>
      <c r="S139" s="34" t="s">
        <v>7</v>
      </c>
      <c r="T139" s="34" t="s">
        <v>7</v>
      </c>
      <c r="U139" s="34" t="s">
        <v>7</v>
      </c>
      <c r="V139" s="34" t="s">
        <v>7</v>
      </c>
      <c r="W139" s="34" t="s">
        <v>7</v>
      </c>
      <c r="X139" s="34" t="s">
        <v>7</v>
      </c>
      <c r="Y139" s="34" t="s">
        <v>7</v>
      </c>
      <c r="Z139" s="32" t="s">
        <v>7</v>
      </c>
      <c r="AA139" s="93"/>
      <c r="AB139" s="4" t="str">
        <f t="shared" ref="AB139" si="335">H139</f>
        <v>通貨を選択</v>
      </c>
      <c r="AC139" s="4" t="str">
        <f t="shared" ref="AC139" si="336">I139</f>
        <v>通貨を選択</v>
      </c>
      <c r="AD139" s="4" t="str">
        <f t="shared" ref="AD139" si="337">J139</f>
        <v>通貨を選択</v>
      </c>
      <c r="AE139" s="4" t="str">
        <f t="shared" ref="AE139" si="338">K139</f>
        <v>通貨を選択</v>
      </c>
      <c r="AF139" s="4" t="str">
        <f t="shared" ref="AF139" si="339">L139</f>
        <v>通貨を選択</v>
      </c>
      <c r="AG139" s="4" t="str">
        <f t="shared" ref="AG139" si="340">M139</f>
        <v>通貨を選択</v>
      </c>
      <c r="AH139" s="4" t="str">
        <f t="shared" ref="AH139" si="341">N139</f>
        <v>通貨を選択</v>
      </c>
      <c r="AJ139" s="4" t="s">
        <v>7</v>
      </c>
      <c r="AK139" s="4" t="s">
        <v>7</v>
      </c>
      <c r="AL139" s="4" t="s">
        <v>7</v>
      </c>
      <c r="AM139" s="4" t="s">
        <v>7</v>
      </c>
      <c r="AN139" s="4" t="s">
        <v>7</v>
      </c>
      <c r="AO139" s="4" t="s">
        <v>7</v>
      </c>
      <c r="AP139" s="4" t="s">
        <v>7</v>
      </c>
    </row>
    <row r="140" spans="1:42" s="22" customFormat="1" ht="15" customHeight="1" x14ac:dyDescent="0.25">
      <c r="A140" s="19" t="s">
        <v>52</v>
      </c>
      <c r="B140" s="19" t="s">
        <v>257</v>
      </c>
      <c r="C140" s="35"/>
      <c r="D140" s="36"/>
      <c r="E140" s="37"/>
      <c r="F140" s="37"/>
      <c r="G140" s="20" t="str">
        <f t="shared" ref="G140:G145" si="342">IF(OR(E140&lt;&gt;"",F140&lt;&gt;""),E140*12+F140,"")</f>
        <v/>
      </c>
      <c r="H140" s="37"/>
      <c r="I140" s="37"/>
      <c r="J140" s="37"/>
      <c r="K140" s="37"/>
      <c r="L140" s="37"/>
      <c r="M140" s="37"/>
      <c r="N140" s="37"/>
      <c r="O140" s="21">
        <f t="shared" ref="O140:O145" si="343">SUM(AJ140:AP140)*12</f>
        <v>0</v>
      </c>
      <c r="P140" s="37"/>
      <c r="Q140" s="37"/>
      <c r="R140" s="37"/>
      <c r="S140" s="37">
        <v>0</v>
      </c>
      <c r="T140" s="37"/>
      <c r="U140" s="37"/>
      <c r="V140" s="37"/>
      <c r="W140" s="37"/>
      <c r="X140" s="37"/>
      <c r="Y140" s="18">
        <f>SUM(P140:W140)*12+X140</f>
        <v>0</v>
      </c>
      <c r="Z140" s="23">
        <f>O140+Y140</f>
        <v>0</v>
      </c>
      <c r="AA140" s="96"/>
      <c r="AB140" s="22" t="e">
        <f>IF((AB139="通貨を選択"),NA(),_xlfn.XLOOKUP(AB139,為替レート[通貨],為替レート[100JPY当たり]))</f>
        <v>#N/A</v>
      </c>
      <c r="AC140" s="22" t="e">
        <f>IF((AC139="通貨を選択"),NA(),_xlfn.XLOOKUP(AC139,為替レート[通貨],為替レート[100JPY当たり]))</f>
        <v>#N/A</v>
      </c>
      <c r="AD140" s="22" t="e">
        <f>IF((AD139="通貨を選択"),NA(),_xlfn.XLOOKUP(AD139,為替レート[通貨],為替レート[100JPY当たり]))</f>
        <v>#N/A</v>
      </c>
      <c r="AE140" s="22" t="e">
        <f>IF((AE139="通貨を選択"),NA(),_xlfn.XLOOKUP(AE139,為替レート[通貨],為替レート[100JPY当たり]))</f>
        <v>#N/A</v>
      </c>
      <c r="AF140" s="22" t="e">
        <f>IF((AF139="通貨を選択"),NA(),_xlfn.XLOOKUP(AF139,為替レート[通貨],為替レート[100JPY当たり]))</f>
        <v>#N/A</v>
      </c>
      <c r="AG140" s="22" t="e">
        <f>IF((AG139="通貨を選択"),NA(),_xlfn.XLOOKUP(AG139,為替レート[通貨],為替レート[100JPY当たり]))</f>
        <v>#N/A</v>
      </c>
      <c r="AH140" s="22" t="e">
        <f>IF((AH139="通貨を選択"),NA(),_xlfn.XLOOKUP(AH139,為替レート[通貨],為替レート[100JPY当たり]))</f>
        <v>#N/A</v>
      </c>
      <c r="AJ140" s="24">
        <f t="shared" ref="AJ140:AJ145" si="344">IF(H140&lt;&gt;"",H140/AB140*100,0)</f>
        <v>0</v>
      </c>
      <c r="AK140" s="24">
        <f t="shared" ref="AK140:AK145" si="345">IF(I140&lt;&gt;"",I140/AC140*100,0)</f>
        <v>0</v>
      </c>
      <c r="AL140" s="24">
        <f t="shared" ref="AL140:AL145" si="346">IF(J140&lt;&gt;"",J140/AD140*100,0)</f>
        <v>0</v>
      </c>
      <c r="AM140" s="24">
        <f t="shared" ref="AM140:AM145" si="347">IF(K140&lt;&gt;"",K140/AE140*100,0)</f>
        <v>0</v>
      </c>
      <c r="AN140" s="24">
        <f t="shared" ref="AN140:AN145" si="348">IF(L140&lt;&gt;"",L140/AF140*100,0)</f>
        <v>0</v>
      </c>
      <c r="AO140" s="24">
        <f t="shared" ref="AO140:AO145" si="349">IF(M140&lt;&gt;"",M140/AG140*100,0)</f>
        <v>0</v>
      </c>
      <c r="AP140" s="24">
        <f t="shared" ref="AP140:AP145" si="350">IF(N140&lt;&gt;"",N140/AH140*100,0)</f>
        <v>0</v>
      </c>
    </row>
    <row r="141" spans="1:42" s="22" customFormat="1" ht="15" customHeight="1" x14ac:dyDescent="0.25">
      <c r="A141" s="19" t="s">
        <v>53</v>
      </c>
      <c r="B141" s="19" t="s">
        <v>257</v>
      </c>
      <c r="C141" s="35"/>
      <c r="D141" s="36"/>
      <c r="E141" s="37"/>
      <c r="F141" s="37"/>
      <c r="G141" s="20" t="str">
        <f t="shared" si="342"/>
        <v/>
      </c>
      <c r="H141" s="37"/>
      <c r="I141" s="37"/>
      <c r="J141" s="37"/>
      <c r="K141" s="37"/>
      <c r="L141" s="37"/>
      <c r="M141" s="37"/>
      <c r="N141" s="37"/>
      <c r="O141" s="21">
        <f t="shared" si="343"/>
        <v>0</v>
      </c>
      <c r="P141" s="37"/>
      <c r="Q141" s="37"/>
      <c r="R141" s="37"/>
      <c r="S141" s="37">
        <v>0</v>
      </c>
      <c r="T141" s="37"/>
      <c r="U141" s="37"/>
      <c r="V141" s="37"/>
      <c r="W141" s="37"/>
      <c r="X141" s="37"/>
      <c r="Y141" s="18">
        <f t="shared" ref="Y141:Y145" si="351">SUM(P141:W141)*12+X141</f>
        <v>0</v>
      </c>
      <c r="Z141" s="23">
        <f t="shared" ref="Z141:Z145" si="352">O141+Y141</f>
        <v>0</v>
      </c>
      <c r="AA141" s="96"/>
      <c r="AB141" s="22" t="e">
        <f>IF((AB139="通貨を選択"),NA(),_xlfn.XLOOKUP(AB139,為替レート[通貨],為替レート[100JPY当たり]))</f>
        <v>#N/A</v>
      </c>
      <c r="AC141" s="22" t="e">
        <f>IF((AC139="通貨を選択"),NA(),_xlfn.XLOOKUP(AC139,為替レート[通貨],為替レート[100JPY当たり]))</f>
        <v>#N/A</v>
      </c>
      <c r="AD141" s="22" t="e">
        <f>IF((AD139="通貨を選択"),NA(),_xlfn.XLOOKUP(AD139,為替レート[通貨],為替レート[100JPY当たり]))</f>
        <v>#N/A</v>
      </c>
      <c r="AE141" s="22" t="e">
        <f>IF((AE139="通貨を選択"),NA(),_xlfn.XLOOKUP(AE139,為替レート[通貨],為替レート[100JPY当たり]))</f>
        <v>#N/A</v>
      </c>
      <c r="AF141" s="22" t="e">
        <f>IF((AF139="通貨を選択"),NA(),_xlfn.XLOOKUP(AF139,為替レート[通貨],為替レート[100JPY当たり]))</f>
        <v>#N/A</v>
      </c>
      <c r="AG141" s="22" t="e">
        <f>IF((AG139="通貨を選択"),NA(),_xlfn.XLOOKUP(AG139,為替レート[通貨],為替レート[100JPY当たり]))</f>
        <v>#N/A</v>
      </c>
      <c r="AH141" s="22" t="e">
        <f>IF((AH139="通貨を選択"),NA(),_xlfn.XLOOKUP(AH139,為替レート[通貨],為替レート[100JPY当たり]))</f>
        <v>#N/A</v>
      </c>
      <c r="AJ141" s="24">
        <f t="shared" si="344"/>
        <v>0</v>
      </c>
      <c r="AK141" s="24">
        <f t="shared" si="345"/>
        <v>0</v>
      </c>
      <c r="AL141" s="24">
        <f t="shared" si="346"/>
        <v>0</v>
      </c>
      <c r="AM141" s="24">
        <f t="shared" si="347"/>
        <v>0</v>
      </c>
      <c r="AN141" s="24">
        <f t="shared" si="348"/>
        <v>0</v>
      </c>
      <c r="AO141" s="24">
        <f t="shared" si="349"/>
        <v>0</v>
      </c>
      <c r="AP141" s="24">
        <f t="shared" si="350"/>
        <v>0</v>
      </c>
    </row>
    <row r="142" spans="1:42" s="22" customFormat="1" ht="15" customHeight="1" x14ac:dyDescent="0.25">
      <c r="A142" s="19" t="s">
        <v>54</v>
      </c>
      <c r="B142" s="19" t="s">
        <v>257</v>
      </c>
      <c r="C142" s="35"/>
      <c r="D142" s="36"/>
      <c r="E142" s="37"/>
      <c r="F142" s="37"/>
      <c r="G142" s="20" t="str">
        <f t="shared" si="342"/>
        <v/>
      </c>
      <c r="H142" s="37"/>
      <c r="I142" s="37"/>
      <c r="J142" s="37"/>
      <c r="K142" s="37"/>
      <c r="L142" s="37"/>
      <c r="M142" s="37"/>
      <c r="N142" s="37"/>
      <c r="O142" s="21">
        <f t="shared" si="343"/>
        <v>0</v>
      </c>
      <c r="P142" s="37"/>
      <c r="Q142" s="37"/>
      <c r="R142" s="37"/>
      <c r="S142" s="37">
        <v>0</v>
      </c>
      <c r="T142" s="37"/>
      <c r="U142" s="37"/>
      <c r="V142" s="37"/>
      <c r="W142" s="37"/>
      <c r="X142" s="37"/>
      <c r="Y142" s="18">
        <f t="shared" si="351"/>
        <v>0</v>
      </c>
      <c r="Z142" s="23">
        <f t="shared" si="352"/>
        <v>0</v>
      </c>
      <c r="AA142" s="96"/>
      <c r="AB142" s="22" t="e">
        <f>IF((AB139="通貨を選択"),NA(),_xlfn.XLOOKUP(AB139,為替レート[通貨],為替レート[100JPY当たり]))</f>
        <v>#N/A</v>
      </c>
      <c r="AC142" s="22" t="e">
        <f>IF((AC139="通貨を選択"),NA(),_xlfn.XLOOKUP(AC139,為替レート[通貨],為替レート[100JPY当たり]))</f>
        <v>#N/A</v>
      </c>
      <c r="AD142" s="22" t="e">
        <f>IF((AD139="通貨を選択"),NA(),_xlfn.XLOOKUP(AD139,為替レート[通貨],為替レート[100JPY当たり]))</f>
        <v>#N/A</v>
      </c>
      <c r="AE142" s="22" t="e">
        <f>IF((AE139="通貨を選択"),NA(),_xlfn.XLOOKUP(AE139,為替レート[通貨],為替レート[100JPY当たり]))</f>
        <v>#N/A</v>
      </c>
      <c r="AF142" s="22" t="e">
        <f>IF((AF139="通貨を選択"),NA(),_xlfn.XLOOKUP(AF139,為替レート[通貨],為替レート[100JPY当たり]))</f>
        <v>#N/A</v>
      </c>
      <c r="AG142" s="22" t="e">
        <f>IF((AG139="通貨を選択"),NA(),_xlfn.XLOOKUP(AG139,為替レート[通貨],為替レート[100JPY当たり]))</f>
        <v>#N/A</v>
      </c>
      <c r="AH142" s="22" t="e">
        <f>IF((AH139="通貨を選択"),NA(),_xlfn.XLOOKUP(AH139,為替レート[通貨],為替レート[100JPY当たり]))</f>
        <v>#N/A</v>
      </c>
      <c r="AJ142" s="24">
        <f t="shared" si="344"/>
        <v>0</v>
      </c>
      <c r="AK142" s="24">
        <f t="shared" si="345"/>
        <v>0</v>
      </c>
      <c r="AL142" s="24">
        <f t="shared" si="346"/>
        <v>0</v>
      </c>
      <c r="AM142" s="24">
        <f t="shared" si="347"/>
        <v>0</v>
      </c>
      <c r="AN142" s="24">
        <f t="shared" si="348"/>
        <v>0</v>
      </c>
      <c r="AO142" s="24">
        <f t="shared" si="349"/>
        <v>0</v>
      </c>
      <c r="AP142" s="24">
        <f t="shared" si="350"/>
        <v>0</v>
      </c>
    </row>
    <row r="143" spans="1:42" s="22" customFormat="1" ht="15" customHeight="1" x14ac:dyDescent="0.25">
      <c r="A143" s="19" t="s">
        <v>55</v>
      </c>
      <c r="B143" s="19" t="s">
        <v>257</v>
      </c>
      <c r="C143" s="35"/>
      <c r="D143" s="36">
        <v>0</v>
      </c>
      <c r="E143" s="37"/>
      <c r="F143" s="37"/>
      <c r="G143" s="20" t="str">
        <f t="shared" si="342"/>
        <v/>
      </c>
      <c r="H143" s="37"/>
      <c r="I143" s="37"/>
      <c r="J143" s="37"/>
      <c r="K143" s="37"/>
      <c r="L143" s="37"/>
      <c r="M143" s="37"/>
      <c r="N143" s="37"/>
      <c r="O143" s="21">
        <f t="shared" si="343"/>
        <v>0</v>
      </c>
      <c r="P143" s="37"/>
      <c r="Q143" s="37"/>
      <c r="R143" s="37"/>
      <c r="S143" s="37"/>
      <c r="T143" s="37"/>
      <c r="U143" s="37"/>
      <c r="V143" s="37"/>
      <c r="W143" s="37"/>
      <c r="X143" s="37"/>
      <c r="Y143" s="18">
        <f t="shared" si="351"/>
        <v>0</v>
      </c>
      <c r="Z143" s="23">
        <f t="shared" si="352"/>
        <v>0</v>
      </c>
      <c r="AA143" s="96"/>
      <c r="AB143" s="22" t="e">
        <f>IF((AB139="通貨を選択"),NA(),_xlfn.XLOOKUP(AB139,為替レート[通貨],為替レート[100JPY当たり]))</f>
        <v>#N/A</v>
      </c>
      <c r="AC143" s="22" t="e">
        <f>IF((AC139="通貨を選択"),NA(),_xlfn.XLOOKUP(AC139,為替レート[通貨],為替レート[100JPY当たり]))</f>
        <v>#N/A</v>
      </c>
      <c r="AD143" s="22" t="e">
        <f>IF((AD139="通貨を選択"),NA(),_xlfn.XLOOKUP(AD139,為替レート[通貨],為替レート[100JPY当たり]))</f>
        <v>#N/A</v>
      </c>
      <c r="AE143" s="22" t="e">
        <f>IF((AE139="通貨を選択"),NA(),_xlfn.XLOOKUP(AE139,為替レート[通貨],為替レート[100JPY当たり]))</f>
        <v>#N/A</v>
      </c>
      <c r="AF143" s="22" t="e">
        <f>IF((AF139="通貨を選択"),NA(),_xlfn.XLOOKUP(AF139,為替レート[通貨],為替レート[100JPY当たり]))</f>
        <v>#N/A</v>
      </c>
      <c r="AG143" s="22" t="e">
        <f>IF((AG139="通貨を選択"),NA(),_xlfn.XLOOKUP(AG139,為替レート[通貨],為替レート[100JPY当たり]))</f>
        <v>#N/A</v>
      </c>
      <c r="AH143" s="22" t="e">
        <f>IF((AH139="通貨を選択"),NA(),_xlfn.XLOOKUP(AH139,為替レート[通貨],為替レート[100JPY当たり]))</f>
        <v>#N/A</v>
      </c>
      <c r="AJ143" s="24">
        <f t="shared" si="344"/>
        <v>0</v>
      </c>
      <c r="AK143" s="24">
        <f t="shared" si="345"/>
        <v>0</v>
      </c>
      <c r="AL143" s="24">
        <f t="shared" si="346"/>
        <v>0</v>
      </c>
      <c r="AM143" s="24">
        <f t="shared" si="347"/>
        <v>0</v>
      </c>
      <c r="AN143" s="24">
        <f t="shared" si="348"/>
        <v>0</v>
      </c>
      <c r="AO143" s="24">
        <f t="shared" si="349"/>
        <v>0</v>
      </c>
      <c r="AP143" s="24">
        <f t="shared" si="350"/>
        <v>0</v>
      </c>
    </row>
    <row r="144" spans="1:42" s="22" customFormat="1" ht="15" customHeight="1" x14ac:dyDescent="0.25">
      <c r="A144" s="19" t="s">
        <v>56</v>
      </c>
      <c r="B144" s="19" t="s">
        <v>257</v>
      </c>
      <c r="C144" s="35"/>
      <c r="D144" s="36">
        <v>0</v>
      </c>
      <c r="E144" s="37"/>
      <c r="F144" s="37"/>
      <c r="G144" s="20" t="str">
        <f t="shared" si="342"/>
        <v/>
      </c>
      <c r="H144" s="37"/>
      <c r="I144" s="37"/>
      <c r="J144" s="37"/>
      <c r="K144" s="37"/>
      <c r="L144" s="37"/>
      <c r="M144" s="37"/>
      <c r="N144" s="37"/>
      <c r="O144" s="21">
        <f t="shared" si="343"/>
        <v>0</v>
      </c>
      <c r="P144" s="37"/>
      <c r="Q144" s="37"/>
      <c r="R144" s="37"/>
      <c r="S144" s="37"/>
      <c r="T144" s="37"/>
      <c r="U144" s="37"/>
      <c r="V144" s="37"/>
      <c r="W144" s="37"/>
      <c r="X144" s="37"/>
      <c r="Y144" s="18">
        <f t="shared" si="351"/>
        <v>0</v>
      </c>
      <c r="Z144" s="23">
        <f t="shared" si="352"/>
        <v>0</v>
      </c>
      <c r="AA144" s="96"/>
      <c r="AB144" s="22" t="e">
        <f>IF((AB139="通貨を選択"),NA(),_xlfn.XLOOKUP(AB139,為替レート[通貨],為替レート[100JPY当たり]))</f>
        <v>#N/A</v>
      </c>
      <c r="AC144" s="22" t="e">
        <f>IF((AC139="通貨を選択"),NA(),_xlfn.XLOOKUP(AC139,為替レート[通貨],為替レート[100JPY当たり]))</f>
        <v>#N/A</v>
      </c>
      <c r="AD144" s="22" t="e">
        <f>IF((AD139="通貨を選択"),NA(),_xlfn.XLOOKUP(AD139,為替レート[通貨],為替レート[100JPY当たり]))</f>
        <v>#N/A</v>
      </c>
      <c r="AE144" s="22" t="e">
        <f>IF((AE139="通貨を選択"),NA(),_xlfn.XLOOKUP(AE139,為替レート[通貨],為替レート[100JPY当たり]))</f>
        <v>#N/A</v>
      </c>
      <c r="AF144" s="22" t="e">
        <f>IF((AF139="通貨を選択"),NA(),_xlfn.XLOOKUP(AF139,為替レート[通貨],為替レート[100JPY当たり]))</f>
        <v>#N/A</v>
      </c>
      <c r="AG144" s="22" t="e">
        <f>IF((AG139="通貨を選択"),NA(),_xlfn.XLOOKUP(AG139,為替レート[通貨],為替レート[100JPY当たり]))</f>
        <v>#N/A</v>
      </c>
      <c r="AH144" s="22" t="e">
        <f>IF((AH139="通貨を選択"),NA(),_xlfn.XLOOKUP(AH139,為替レート[通貨],為替レート[100JPY当たり]))</f>
        <v>#N/A</v>
      </c>
      <c r="AJ144" s="24">
        <f t="shared" si="344"/>
        <v>0</v>
      </c>
      <c r="AK144" s="24">
        <f t="shared" si="345"/>
        <v>0</v>
      </c>
      <c r="AL144" s="24">
        <f t="shared" si="346"/>
        <v>0</v>
      </c>
      <c r="AM144" s="24">
        <f t="shared" si="347"/>
        <v>0</v>
      </c>
      <c r="AN144" s="24">
        <f t="shared" si="348"/>
        <v>0</v>
      </c>
      <c r="AO144" s="24">
        <f t="shared" si="349"/>
        <v>0</v>
      </c>
      <c r="AP144" s="24">
        <f t="shared" si="350"/>
        <v>0</v>
      </c>
    </row>
    <row r="145" spans="1:42" s="22" customFormat="1" ht="15" customHeight="1" x14ac:dyDescent="0.25">
      <c r="A145" s="25" t="s">
        <v>57</v>
      </c>
      <c r="B145" s="25" t="s">
        <v>257</v>
      </c>
      <c r="C145" s="38"/>
      <c r="D145" s="39">
        <v>0</v>
      </c>
      <c r="E145" s="40"/>
      <c r="F145" s="40"/>
      <c r="G145" s="26" t="str">
        <f t="shared" si="342"/>
        <v/>
      </c>
      <c r="H145" s="40"/>
      <c r="I145" s="40"/>
      <c r="J145" s="40"/>
      <c r="K145" s="40"/>
      <c r="L145" s="40"/>
      <c r="M145" s="40"/>
      <c r="N145" s="40"/>
      <c r="O145" s="27">
        <f t="shared" si="343"/>
        <v>0</v>
      </c>
      <c r="P145" s="40"/>
      <c r="Q145" s="40"/>
      <c r="R145" s="40"/>
      <c r="S145" s="40"/>
      <c r="T145" s="40"/>
      <c r="U145" s="40"/>
      <c r="V145" s="40"/>
      <c r="W145" s="40"/>
      <c r="X145" s="40"/>
      <c r="Y145" s="28">
        <f t="shared" si="351"/>
        <v>0</v>
      </c>
      <c r="Z145" s="29">
        <f t="shared" si="352"/>
        <v>0</v>
      </c>
      <c r="AA145" s="96"/>
      <c r="AB145" s="22" t="e">
        <f>IF((AB139="通貨を選択"),NA(),_xlfn.XLOOKUP(AB139,為替レート[通貨],為替レート[100JPY当たり]))</f>
        <v>#N/A</v>
      </c>
      <c r="AC145" s="22" t="e">
        <f>IF((AC139="通貨を選択"),NA(),_xlfn.XLOOKUP(AC139,為替レート[通貨],為替レート[100JPY当たり]))</f>
        <v>#N/A</v>
      </c>
      <c r="AD145" s="22" t="e">
        <f>IF((AD139="通貨を選択"),NA(),_xlfn.XLOOKUP(AD139,為替レート[通貨],為替レート[100JPY当たり]))</f>
        <v>#N/A</v>
      </c>
      <c r="AE145" s="22" t="e">
        <f>IF((AE139="通貨を選択"),NA(),_xlfn.XLOOKUP(AE139,為替レート[通貨],為替レート[100JPY当たり]))</f>
        <v>#N/A</v>
      </c>
      <c r="AF145" s="22" t="e">
        <f>IF((AF139="通貨を選択"),NA(),_xlfn.XLOOKUP(AF139,為替レート[通貨],為替レート[100JPY当たり]))</f>
        <v>#N/A</v>
      </c>
      <c r="AG145" s="22" t="e">
        <f>IF((AG139="通貨を選択"),NA(),_xlfn.XLOOKUP(AG139,為替レート[通貨],為替レート[100JPY当たり]))</f>
        <v>#N/A</v>
      </c>
      <c r="AH145" s="22" t="e">
        <f>IF((AH139="通貨を選択"),NA(),_xlfn.XLOOKUP(AH139,為替レート[通貨],為替レート[100JPY当たり]))</f>
        <v>#N/A</v>
      </c>
      <c r="AJ145" s="24">
        <f t="shared" si="344"/>
        <v>0</v>
      </c>
      <c r="AK145" s="24">
        <f t="shared" si="345"/>
        <v>0</v>
      </c>
      <c r="AL145" s="24">
        <f t="shared" si="346"/>
        <v>0</v>
      </c>
      <c r="AM145" s="24">
        <f t="shared" si="347"/>
        <v>0</v>
      </c>
      <c r="AN145" s="24">
        <f t="shared" si="348"/>
        <v>0</v>
      </c>
      <c r="AO145" s="24">
        <f t="shared" si="349"/>
        <v>0</v>
      </c>
      <c r="AP145" s="24">
        <f t="shared" si="350"/>
        <v>0</v>
      </c>
    </row>
    <row r="146" spans="1:42" ht="30" customHeight="1" x14ac:dyDescent="0.25">
      <c r="A146" s="11" t="s">
        <v>178</v>
      </c>
      <c r="B146" s="11"/>
      <c r="C146" s="10"/>
      <c r="D146" s="9"/>
      <c r="E146" s="32" t="s">
        <v>7</v>
      </c>
      <c r="F146" s="32" t="s">
        <v>7</v>
      </c>
      <c r="G146" s="32" t="s">
        <v>7</v>
      </c>
      <c r="H146" s="41" t="s">
        <v>73</v>
      </c>
      <c r="I146" s="41" t="s">
        <v>73</v>
      </c>
      <c r="J146" s="41" t="s">
        <v>73</v>
      </c>
      <c r="K146" s="41" t="s">
        <v>73</v>
      </c>
      <c r="L146" s="41" t="s">
        <v>73</v>
      </c>
      <c r="M146" s="41" t="s">
        <v>73</v>
      </c>
      <c r="N146" s="41" t="s">
        <v>73</v>
      </c>
      <c r="O146" s="33" t="s">
        <v>7</v>
      </c>
      <c r="P146" s="34" t="s">
        <v>7</v>
      </c>
      <c r="Q146" s="34" t="s">
        <v>7</v>
      </c>
      <c r="R146" s="34" t="s">
        <v>7</v>
      </c>
      <c r="S146" s="34" t="s">
        <v>7</v>
      </c>
      <c r="T146" s="34" t="s">
        <v>7</v>
      </c>
      <c r="U146" s="34" t="s">
        <v>7</v>
      </c>
      <c r="V146" s="34" t="s">
        <v>7</v>
      </c>
      <c r="W146" s="34" t="s">
        <v>7</v>
      </c>
      <c r="X146" s="34" t="s">
        <v>7</v>
      </c>
      <c r="Y146" s="34" t="s">
        <v>7</v>
      </c>
      <c r="Z146" s="32" t="s">
        <v>7</v>
      </c>
      <c r="AA146" s="93"/>
      <c r="AB146" s="4" t="str">
        <f t="shared" ref="AB146" si="353">H146</f>
        <v>通貨を選択</v>
      </c>
      <c r="AC146" s="4" t="str">
        <f t="shared" ref="AC146" si="354">I146</f>
        <v>通貨を選択</v>
      </c>
      <c r="AD146" s="4" t="str">
        <f t="shared" ref="AD146" si="355">J146</f>
        <v>通貨を選択</v>
      </c>
      <c r="AE146" s="4" t="str">
        <f t="shared" ref="AE146" si="356">K146</f>
        <v>通貨を選択</v>
      </c>
      <c r="AF146" s="4" t="str">
        <f t="shared" ref="AF146" si="357">L146</f>
        <v>通貨を選択</v>
      </c>
      <c r="AG146" s="4" t="str">
        <f t="shared" ref="AG146" si="358">M146</f>
        <v>通貨を選択</v>
      </c>
      <c r="AH146" s="4" t="str">
        <f t="shared" ref="AH146" si="359">N146</f>
        <v>通貨を選択</v>
      </c>
      <c r="AJ146" s="4" t="s">
        <v>7</v>
      </c>
      <c r="AK146" s="4" t="s">
        <v>7</v>
      </c>
      <c r="AL146" s="4" t="s">
        <v>7</v>
      </c>
      <c r="AM146" s="4" t="s">
        <v>7</v>
      </c>
      <c r="AN146" s="4" t="s">
        <v>7</v>
      </c>
      <c r="AO146" s="4" t="s">
        <v>7</v>
      </c>
      <c r="AP146" s="4" t="s">
        <v>7</v>
      </c>
    </row>
    <row r="147" spans="1:42" s="22" customFormat="1" ht="15" customHeight="1" x14ac:dyDescent="0.25">
      <c r="A147" s="19" t="s">
        <v>52</v>
      </c>
      <c r="B147" s="19" t="s">
        <v>258</v>
      </c>
      <c r="C147" s="35"/>
      <c r="D147" s="36"/>
      <c r="E147" s="37"/>
      <c r="F147" s="37"/>
      <c r="G147" s="20" t="str">
        <f t="shared" ref="G147:G152" si="360">IF(OR(E147&lt;&gt;"",F147&lt;&gt;""),E147*12+F147,"")</f>
        <v/>
      </c>
      <c r="H147" s="37"/>
      <c r="I147" s="37"/>
      <c r="J147" s="37"/>
      <c r="K147" s="37"/>
      <c r="L147" s="37"/>
      <c r="M147" s="37"/>
      <c r="N147" s="37"/>
      <c r="O147" s="21">
        <f t="shared" ref="O147:O152" si="361">SUM(AJ147:AP147)*12</f>
        <v>0</v>
      </c>
      <c r="P147" s="37"/>
      <c r="Q147" s="37"/>
      <c r="R147" s="37"/>
      <c r="S147" s="37">
        <v>0</v>
      </c>
      <c r="T147" s="37"/>
      <c r="U147" s="37"/>
      <c r="V147" s="37"/>
      <c r="W147" s="37"/>
      <c r="X147" s="37"/>
      <c r="Y147" s="18">
        <f>SUM(P147:W147)*12+X147</f>
        <v>0</v>
      </c>
      <c r="Z147" s="23">
        <f>O147+Y147</f>
        <v>0</v>
      </c>
      <c r="AA147" s="96"/>
      <c r="AB147" s="22" t="e">
        <f>IF((AB146="通貨を選択"),NA(),_xlfn.XLOOKUP(AB146,為替レート[通貨],為替レート[100JPY当たり]))</f>
        <v>#N/A</v>
      </c>
      <c r="AC147" s="22" t="e">
        <f>IF((AC146="通貨を選択"),NA(),_xlfn.XLOOKUP(AC146,為替レート[通貨],為替レート[100JPY当たり]))</f>
        <v>#N/A</v>
      </c>
      <c r="AD147" s="22" t="e">
        <f>IF((AD146="通貨を選択"),NA(),_xlfn.XLOOKUP(AD146,為替レート[通貨],為替レート[100JPY当たり]))</f>
        <v>#N/A</v>
      </c>
      <c r="AE147" s="22" t="e">
        <f>IF((AE146="通貨を選択"),NA(),_xlfn.XLOOKUP(AE146,為替レート[通貨],為替レート[100JPY当たり]))</f>
        <v>#N/A</v>
      </c>
      <c r="AF147" s="22" t="e">
        <f>IF((AF146="通貨を選択"),NA(),_xlfn.XLOOKUP(AF146,為替レート[通貨],為替レート[100JPY当たり]))</f>
        <v>#N/A</v>
      </c>
      <c r="AG147" s="22" t="e">
        <f>IF((AG146="通貨を選択"),NA(),_xlfn.XLOOKUP(AG146,為替レート[通貨],為替レート[100JPY当たり]))</f>
        <v>#N/A</v>
      </c>
      <c r="AH147" s="22" t="e">
        <f>IF((AH146="通貨を選択"),NA(),_xlfn.XLOOKUP(AH146,為替レート[通貨],為替レート[100JPY当たり]))</f>
        <v>#N/A</v>
      </c>
      <c r="AJ147" s="24">
        <f t="shared" ref="AJ147:AJ152" si="362">IF(H147&lt;&gt;"",H147/AB147*100,0)</f>
        <v>0</v>
      </c>
      <c r="AK147" s="24">
        <f t="shared" ref="AK147:AK152" si="363">IF(I147&lt;&gt;"",I147/AC147*100,0)</f>
        <v>0</v>
      </c>
      <c r="AL147" s="24">
        <f t="shared" ref="AL147:AL152" si="364">IF(J147&lt;&gt;"",J147/AD147*100,0)</f>
        <v>0</v>
      </c>
      <c r="AM147" s="24">
        <f t="shared" ref="AM147:AM152" si="365">IF(K147&lt;&gt;"",K147/AE147*100,0)</f>
        <v>0</v>
      </c>
      <c r="AN147" s="24">
        <f t="shared" ref="AN147:AN152" si="366">IF(L147&lt;&gt;"",L147/AF147*100,0)</f>
        <v>0</v>
      </c>
      <c r="AO147" s="24">
        <f t="shared" ref="AO147:AO152" si="367">IF(M147&lt;&gt;"",M147/AG147*100,0)</f>
        <v>0</v>
      </c>
      <c r="AP147" s="24">
        <f t="shared" ref="AP147:AP152" si="368">IF(N147&lt;&gt;"",N147/AH147*100,0)</f>
        <v>0</v>
      </c>
    </row>
    <row r="148" spans="1:42" s="22" customFormat="1" ht="15" customHeight="1" x14ac:dyDescent="0.25">
      <c r="A148" s="19" t="s">
        <v>53</v>
      </c>
      <c r="B148" s="19" t="s">
        <v>258</v>
      </c>
      <c r="C148" s="35"/>
      <c r="D148" s="36"/>
      <c r="E148" s="37"/>
      <c r="F148" s="37"/>
      <c r="G148" s="20" t="str">
        <f t="shared" si="360"/>
        <v/>
      </c>
      <c r="H148" s="37"/>
      <c r="I148" s="37"/>
      <c r="J148" s="37"/>
      <c r="K148" s="37"/>
      <c r="L148" s="37"/>
      <c r="M148" s="37"/>
      <c r="N148" s="37"/>
      <c r="O148" s="21">
        <f t="shared" si="361"/>
        <v>0</v>
      </c>
      <c r="P148" s="37"/>
      <c r="Q148" s="37"/>
      <c r="R148" s="37"/>
      <c r="S148" s="37">
        <v>0</v>
      </c>
      <c r="T148" s="37"/>
      <c r="U148" s="37"/>
      <c r="V148" s="37"/>
      <c r="W148" s="37"/>
      <c r="X148" s="37"/>
      <c r="Y148" s="18">
        <f t="shared" ref="Y148:Y152" si="369">SUM(P148:W148)*12+X148</f>
        <v>0</v>
      </c>
      <c r="Z148" s="23">
        <f t="shared" ref="Z148:Z152" si="370">O148+Y148</f>
        <v>0</v>
      </c>
      <c r="AA148" s="96"/>
      <c r="AB148" s="22" t="e">
        <f>IF((AB146="通貨を選択"),NA(),_xlfn.XLOOKUP(AB146,為替レート[通貨],為替レート[100JPY当たり]))</f>
        <v>#N/A</v>
      </c>
      <c r="AC148" s="22" t="e">
        <f>IF((AC146="通貨を選択"),NA(),_xlfn.XLOOKUP(AC146,為替レート[通貨],為替レート[100JPY当たり]))</f>
        <v>#N/A</v>
      </c>
      <c r="AD148" s="22" t="e">
        <f>IF((AD146="通貨を選択"),NA(),_xlfn.XLOOKUP(AD146,為替レート[通貨],為替レート[100JPY当たり]))</f>
        <v>#N/A</v>
      </c>
      <c r="AE148" s="22" t="e">
        <f>IF((AE146="通貨を選択"),NA(),_xlfn.XLOOKUP(AE146,為替レート[通貨],為替レート[100JPY当たり]))</f>
        <v>#N/A</v>
      </c>
      <c r="AF148" s="22" t="e">
        <f>IF((AF146="通貨を選択"),NA(),_xlfn.XLOOKUP(AF146,為替レート[通貨],為替レート[100JPY当たり]))</f>
        <v>#N/A</v>
      </c>
      <c r="AG148" s="22" t="e">
        <f>IF((AG146="通貨を選択"),NA(),_xlfn.XLOOKUP(AG146,為替レート[通貨],為替レート[100JPY当たり]))</f>
        <v>#N/A</v>
      </c>
      <c r="AH148" s="22" t="e">
        <f>IF((AH146="通貨を選択"),NA(),_xlfn.XLOOKUP(AH146,為替レート[通貨],為替レート[100JPY当たり]))</f>
        <v>#N/A</v>
      </c>
      <c r="AJ148" s="24">
        <f t="shared" ref="AJ148:AP148" si="371">IF(H148&lt;&gt;"",H148/AB148*100,0)</f>
        <v>0</v>
      </c>
      <c r="AK148" s="24">
        <f t="shared" si="371"/>
        <v>0</v>
      </c>
      <c r="AL148" s="24">
        <f t="shared" si="371"/>
        <v>0</v>
      </c>
      <c r="AM148" s="24">
        <f t="shared" si="371"/>
        <v>0</v>
      </c>
      <c r="AN148" s="24">
        <f t="shared" si="371"/>
        <v>0</v>
      </c>
      <c r="AO148" s="24">
        <f t="shared" si="371"/>
        <v>0</v>
      </c>
      <c r="AP148" s="24">
        <f t="shared" si="371"/>
        <v>0</v>
      </c>
    </row>
    <row r="149" spans="1:42" s="22" customFormat="1" ht="15" customHeight="1" x14ac:dyDescent="0.25">
      <c r="A149" s="19" t="s">
        <v>54</v>
      </c>
      <c r="B149" s="19" t="s">
        <v>258</v>
      </c>
      <c r="C149" s="35"/>
      <c r="D149" s="36"/>
      <c r="E149" s="37"/>
      <c r="F149" s="37"/>
      <c r="G149" s="20" t="str">
        <f t="shared" si="360"/>
        <v/>
      </c>
      <c r="H149" s="37"/>
      <c r="I149" s="37"/>
      <c r="J149" s="37"/>
      <c r="K149" s="37"/>
      <c r="L149" s="37"/>
      <c r="M149" s="37"/>
      <c r="N149" s="37"/>
      <c r="O149" s="21">
        <f t="shared" si="361"/>
        <v>0</v>
      </c>
      <c r="P149" s="37"/>
      <c r="Q149" s="37"/>
      <c r="R149" s="37"/>
      <c r="S149" s="37">
        <v>0</v>
      </c>
      <c r="T149" s="37"/>
      <c r="U149" s="37"/>
      <c r="V149" s="37"/>
      <c r="W149" s="37"/>
      <c r="X149" s="37"/>
      <c r="Y149" s="18">
        <f t="shared" si="369"/>
        <v>0</v>
      </c>
      <c r="Z149" s="23">
        <f t="shared" si="370"/>
        <v>0</v>
      </c>
      <c r="AA149" s="96"/>
      <c r="AB149" s="22" t="e">
        <f>IF((AB146="通貨を選択"),NA(),_xlfn.XLOOKUP(AB146,為替レート[通貨],為替レート[100JPY当たり]))</f>
        <v>#N/A</v>
      </c>
      <c r="AC149" s="22" t="e">
        <f>IF((AC146="通貨を選択"),NA(),_xlfn.XLOOKUP(AC146,為替レート[通貨],為替レート[100JPY当たり]))</f>
        <v>#N/A</v>
      </c>
      <c r="AD149" s="22" t="e">
        <f>IF((AD146="通貨を選択"),NA(),_xlfn.XLOOKUP(AD146,為替レート[通貨],為替レート[100JPY当たり]))</f>
        <v>#N/A</v>
      </c>
      <c r="AE149" s="22" t="e">
        <f>IF((AE146="通貨を選択"),NA(),_xlfn.XLOOKUP(AE146,為替レート[通貨],為替レート[100JPY当たり]))</f>
        <v>#N/A</v>
      </c>
      <c r="AF149" s="22" t="e">
        <f>IF((AF146="通貨を選択"),NA(),_xlfn.XLOOKUP(AF146,為替レート[通貨],為替レート[100JPY当たり]))</f>
        <v>#N/A</v>
      </c>
      <c r="AG149" s="22" t="e">
        <f>IF((AG146="通貨を選択"),NA(),_xlfn.XLOOKUP(AG146,為替レート[通貨],為替レート[100JPY当たり]))</f>
        <v>#N/A</v>
      </c>
      <c r="AH149" s="22" t="e">
        <f>IF((AH146="通貨を選択"),NA(),_xlfn.XLOOKUP(AH146,為替レート[通貨],為替レート[100JPY当たり]))</f>
        <v>#N/A</v>
      </c>
      <c r="AJ149" s="24">
        <f t="shared" si="362"/>
        <v>0</v>
      </c>
      <c r="AK149" s="24">
        <f t="shared" si="363"/>
        <v>0</v>
      </c>
      <c r="AL149" s="24">
        <f t="shared" si="364"/>
        <v>0</v>
      </c>
      <c r="AM149" s="24">
        <f t="shared" si="365"/>
        <v>0</v>
      </c>
      <c r="AN149" s="24">
        <f t="shared" si="366"/>
        <v>0</v>
      </c>
      <c r="AO149" s="24">
        <f t="shared" si="367"/>
        <v>0</v>
      </c>
      <c r="AP149" s="24">
        <f t="shared" si="368"/>
        <v>0</v>
      </c>
    </row>
    <row r="150" spans="1:42" s="22" customFormat="1" ht="15" customHeight="1" x14ac:dyDescent="0.25">
      <c r="A150" s="19" t="s">
        <v>55</v>
      </c>
      <c r="B150" s="19" t="s">
        <v>258</v>
      </c>
      <c r="C150" s="35"/>
      <c r="D150" s="36">
        <v>0</v>
      </c>
      <c r="E150" s="37"/>
      <c r="F150" s="37"/>
      <c r="G150" s="20" t="str">
        <f t="shared" si="360"/>
        <v/>
      </c>
      <c r="H150" s="37"/>
      <c r="I150" s="37"/>
      <c r="J150" s="37"/>
      <c r="K150" s="37"/>
      <c r="L150" s="37"/>
      <c r="M150" s="37"/>
      <c r="N150" s="37"/>
      <c r="O150" s="21">
        <f t="shared" si="361"/>
        <v>0</v>
      </c>
      <c r="P150" s="37"/>
      <c r="Q150" s="37"/>
      <c r="R150" s="37"/>
      <c r="S150" s="37"/>
      <c r="T150" s="37"/>
      <c r="U150" s="37"/>
      <c r="V150" s="37"/>
      <c r="W150" s="37"/>
      <c r="X150" s="37"/>
      <c r="Y150" s="18">
        <f t="shared" si="369"/>
        <v>0</v>
      </c>
      <c r="Z150" s="23">
        <f t="shared" si="370"/>
        <v>0</v>
      </c>
      <c r="AA150" s="96"/>
      <c r="AB150" s="22" t="e">
        <f>IF((AB146="通貨を選択"),NA(),_xlfn.XLOOKUP(AB146,為替レート[通貨],為替レート[100JPY当たり]))</f>
        <v>#N/A</v>
      </c>
      <c r="AC150" s="22" t="e">
        <f>IF((AC146="通貨を選択"),NA(),_xlfn.XLOOKUP(AC146,為替レート[通貨],為替レート[100JPY当たり]))</f>
        <v>#N/A</v>
      </c>
      <c r="AD150" s="22" t="e">
        <f>IF((AD146="通貨を選択"),NA(),_xlfn.XLOOKUP(AD146,為替レート[通貨],為替レート[100JPY当たり]))</f>
        <v>#N/A</v>
      </c>
      <c r="AE150" s="22" t="e">
        <f>IF((AE146="通貨を選択"),NA(),_xlfn.XLOOKUP(AE146,為替レート[通貨],為替レート[100JPY当たり]))</f>
        <v>#N/A</v>
      </c>
      <c r="AF150" s="22" t="e">
        <f>IF((AF146="通貨を選択"),NA(),_xlfn.XLOOKUP(AF146,為替レート[通貨],為替レート[100JPY当たり]))</f>
        <v>#N/A</v>
      </c>
      <c r="AG150" s="22" t="e">
        <f>IF((AG146="通貨を選択"),NA(),_xlfn.XLOOKUP(AG146,為替レート[通貨],為替レート[100JPY当たり]))</f>
        <v>#N/A</v>
      </c>
      <c r="AH150" s="22" t="e">
        <f>IF((AH146="通貨を選択"),NA(),_xlfn.XLOOKUP(AH146,為替レート[通貨],為替レート[100JPY当たり]))</f>
        <v>#N/A</v>
      </c>
      <c r="AJ150" s="24">
        <f t="shared" si="362"/>
        <v>0</v>
      </c>
      <c r="AK150" s="24">
        <f t="shared" si="363"/>
        <v>0</v>
      </c>
      <c r="AL150" s="24">
        <f t="shared" si="364"/>
        <v>0</v>
      </c>
      <c r="AM150" s="24">
        <f t="shared" si="365"/>
        <v>0</v>
      </c>
      <c r="AN150" s="24">
        <f t="shared" si="366"/>
        <v>0</v>
      </c>
      <c r="AO150" s="24">
        <f t="shared" si="367"/>
        <v>0</v>
      </c>
      <c r="AP150" s="24">
        <f t="shared" si="368"/>
        <v>0</v>
      </c>
    </row>
    <row r="151" spans="1:42" s="22" customFormat="1" ht="15" customHeight="1" x14ac:dyDescent="0.25">
      <c r="A151" s="19" t="s">
        <v>56</v>
      </c>
      <c r="B151" s="19" t="s">
        <v>258</v>
      </c>
      <c r="C151" s="35"/>
      <c r="D151" s="36">
        <v>0</v>
      </c>
      <c r="E151" s="37"/>
      <c r="F151" s="37"/>
      <c r="G151" s="20" t="str">
        <f t="shared" si="360"/>
        <v/>
      </c>
      <c r="H151" s="37"/>
      <c r="I151" s="37"/>
      <c r="J151" s="37"/>
      <c r="K151" s="37"/>
      <c r="L151" s="37"/>
      <c r="M151" s="37"/>
      <c r="N151" s="37"/>
      <c r="O151" s="21">
        <f t="shared" si="361"/>
        <v>0</v>
      </c>
      <c r="P151" s="37"/>
      <c r="Q151" s="37"/>
      <c r="R151" s="37"/>
      <c r="S151" s="37"/>
      <c r="T151" s="37"/>
      <c r="U151" s="37"/>
      <c r="V151" s="37"/>
      <c r="W151" s="37"/>
      <c r="X151" s="37"/>
      <c r="Y151" s="18">
        <f t="shared" si="369"/>
        <v>0</v>
      </c>
      <c r="Z151" s="23">
        <f t="shared" si="370"/>
        <v>0</v>
      </c>
      <c r="AA151" s="96"/>
      <c r="AB151" s="22" t="e">
        <f>IF((AB146="通貨を選択"),NA(),_xlfn.XLOOKUP(AB146,為替レート[通貨],為替レート[100JPY当たり]))</f>
        <v>#N/A</v>
      </c>
      <c r="AC151" s="22" t="e">
        <f>IF((AC146="通貨を選択"),NA(),_xlfn.XLOOKUP(AC146,為替レート[通貨],為替レート[100JPY当たり]))</f>
        <v>#N/A</v>
      </c>
      <c r="AD151" s="22" t="e">
        <f>IF((AD146="通貨を選択"),NA(),_xlfn.XLOOKUP(AD146,為替レート[通貨],為替レート[100JPY当たり]))</f>
        <v>#N/A</v>
      </c>
      <c r="AE151" s="22" t="e">
        <f>IF((AE146="通貨を選択"),NA(),_xlfn.XLOOKUP(AE146,為替レート[通貨],為替レート[100JPY当たり]))</f>
        <v>#N/A</v>
      </c>
      <c r="AF151" s="22" t="e">
        <f>IF((AF146="通貨を選択"),NA(),_xlfn.XLOOKUP(AF146,為替レート[通貨],為替レート[100JPY当たり]))</f>
        <v>#N/A</v>
      </c>
      <c r="AG151" s="22" t="e">
        <f>IF((AG146="通貨を選択"),NA(),_xlfn.XLOOKUP(AG146,為替レート[通貨],為替レート[100JPY当たり]))</f>
        <v>#N/A</v>
      </c>
      <c r="AH151" s="22" t="e">
        <f>IF((AH146="通貨を選択"),NA(),_xlfn.XLOOKUP(AH146,為替レート[通貨],為替レート[100JPY当たり]))</f>
        <v>#N/A</v>
      </c>
      <c r="AJ151" s="24">
        <f t="shared" si="362"/>
        <v>0</v>
      </c>
      <c r="AK151" s="24">
        <f t="shared" si="363"/>
        <v>0</v>
      </c>
      <c r="AL151" s="24">
        <f t="shared" si="364"/>
        <v>0</v>
      </c>
      <c r="AM151" s="24">
        <f t="shared" si="365"/>
        <v>0</v>
      </c>
      <c r="AN151" s="24">
        <f t="shared" si="366"/>
        <v>0</v>
      </c>
      <c r="AO151" s="24">
        <f t="shared" si="367"/>
        <v>0</v>
      </c>
      <c r="AP151" s="24">
        <f t="shared" si="368"/>
        <v>0</v>
      </c>
    </row>
    <row r="152" spans="1:42" s="22" customFormat="1" ht="15" customHeight="1" x14ac:dyDescent="0.25">
      <c r="A152" s="25" t="s">
        <v>57</v>
      </c>
      <c r="B152" s="25" t="s">
        <v>258</v>
      </c>
      <c r="C152" s="38"/>
      <c r="D152" s="39">
        <v>0</v>
      </c>
      <c r="E152" s="40"/>
      <c r="F152" s="40"/>
      <c r="G152" s="26" t="str">
        <f t="shared" si="360"/>
        <v/>
      </c>
      <c r="H152" s="40"/>
      <c r="I152" s="40"/>
      <c r="J152" s="40"/>
      <c r="K152" s="40"/>
      <c r="L152" s="40"/>
      <c r="M152" s="40"/>
      <c r="N152" s="40"/>
      <c r="O152" s="27">
        <f t="shared" si="361"/>
        <v>0</v>
      </c>
      <c r="P152" s="40"/>
      <c r="Q152" s="40"/>
      <c r="R152" s="40"/>
      <c r="S152" s="40"/>
      <c r="T152" s="40"/>
      <c r="U152" s="40"/>
      <c r="V152" s="40"/>
      <c r="W152" s="40"/>
      <c r="X152" s="40"/>
      <c r="Y152" s="28">
        <f t="shared" si="369"/>
        <v>0</v>
      </c>
      <c r="Z152" s="29">
        <f t="shared" si="370"/>
        <v>0</v>
      </c>
      <c r="AA152" s="96"/>
      <c r="AB152" s="22" t="e">
        <f>IF((AB146="通貨を選択"),NA(),_xlfn.XLOOKUP(AB146,為替レート[通貨],為替レート[100JPY当たり]))</f>
        <v>#N/A</v>
      </c>
      <c r="AC152" s="22" t="e">
        <f>IF((AC146="通貨を選択"),NA(),_xlfn.XLOOKUP(AC146,為替レート[通貨],為替レート[100JPY当たり]))</f>
        <v>#N/A</v>
      </c>
      <c r="AD152" s="22" t="e">
        <f>IF((AD146="通貨を選択"),NA(),_xlfn.XLOOKUP(AD146,為替レート[通貨],為替レート[100JPY当たり]))</f>
        <v>#N/A</v>
      </c>
      <c r="AE152" s="22" t="e">
        <f>IF((AE146="通貨を選択"),NA(),_xlfn.XLOOKUP(AE146,為替レート[通貨],為替レート[100JPY当たり]))</f>
        <v>#N/A</v>
      </c>
      <c r="AF152" s="22" t="e">
        <f>IF((AF146="通貨を選択"),NA(),_xlfn.XLOOKUP(AF146,為替レート[通貨],為替レート[100JPY当たり]))</f>
        <v>#N/A</v>
      </c>
      <c r="AG152" s="22" t="e">
        <f>IF((AG146="通貨を選択"),NA(),_xlfn.XLOOKUP(AG146,為替レート[通貨],為替レート[100JPY当たり]))</f>
        <v>#N/A</v>
      </c>
      <c r="AH152" s="22" t="e">
        <f>IF((AH146="通貨を選択"),NA(),_xlfn.XLOOKUP(AH146,為替レート[通貨],為替レート[100JPY当たり]))</f>
        <v>#N/A</v>
      </c>
      <c r="AJ152" s="24">
        <f t="shared" si="362"/>
        <v>0</v>
      </c>
      <c r="AK152" s="24">
        <f t="shared" si="363"/>
        <v>0</v>
      </c>
      <c r="AL152" s="24">
        <f t="shared" si="364"/>
        <v>0</v>
      </c>
      <c r="AM152" s="24">
        <f t="shared" si="365"/>
        <v>0</v>
      </c>
      <c r="AN152" s="24">
        <f t="shared" si="366"/>
        <v>0</v>
      </c>
      <c r="AO152" s="24">
        <f t="shared" si="367"/>
        <v>0</v>
      </c>
      <c r="AP152" s="24">
        <f t="shared" si="368"/>
        <v>0</v>
      </c>
    </row>
    <row r="153" spans="1:42" ht="30" customHeight="1" x14ac:dyDescent="0.25">
      <c r="A153" s="11" t="s">
        <v>180</v>
      </c>
      <c r="B153" s="11"/>
      <c r="C153" s="10"/>
      <c r="D153" s="9"/>
      <c r="E153" s="32" t="s">
        <v>7</v>
      </c>
      <c r="F153" s="32" t="s">
        <v>7</v>
      </c>
      <c r="G153" s="32" t="s">
        <v>7</v>
      </c>
      <c r="H153" s="41" t="s">
        <v>73</v>
      </c>
      <c r="I153" s="41" t="s">
        <v>73</v>
      </c>
      <c r="J153" s="41" t="s">
        <v>73</v>
      </c>
      <c r="K153" s="41" t="s">
        <v>73</v>
      </c>
      <c r="L153" s="41" t="s">
        <v>73</v>
      </c>
      <c r="M153" s="41" t="s">
        <v>73</v>
      </c>
      <c r="N153" s="41" t="s">
        <v>73</v>
      </c>
      <c r="O153" s="33" t="s">
        <v>7</v>
      </c>
      <c r="P153" s="34" t="s">
        <v>7</v>
      </c>
      <c r="Q153" s="34" t="s">
        <v>7</v>
      </c>
      <c r="R153" s="34" t="s">
        <v>7</v>
      </c>
      <c r="S153" s="34" t="s">
        <v>7</v>
      </c>
      <c r="T153" s="34" t="s">
        <v>7</v>
      </c>
      <c r="U153" s="34" t="s">
        <v>7</v>
      </c>
      <c r="V153" s="34" t="s">
        <v>7</v>
      </c>
      <c r="W153" s="34" t="s">
        <v>7</v>
      </c>
      <c r="X153" s="34" t="s">
        <v>7</v>
      </c>
      <c r="Y153" s="34" t="s">
        <v>7</v>
      </c>
      <c r="Z153" s="32" t="s">
        <v>7</v>
      </c>
      <c r="AA153" s="93"/>
      <c r="AB153" s="4" t="str">
        <f t="shared" ref="AB153" si="372">H153</f>
        <v>通貨を選択</v>
      </c>
      <c r="AC153" s="4" t="str">
        <f t="shared" ref="AC153" si="373">I153</f>
        <v>通貨を選択</v>
      </c>
      <c r="AD153" s="4" t="str">
        <f t="shared" ref="AD153" si="374">J153</f>
        <v>通貨を選択</v>
      </c>
      <c r="AE153" s="4" t="str">
        <f t="shared" ref="AE153" si="375">K153</f>
        <v>通貨を選択</v>
      </c>
      <c r="AF153" s="4" t="str">
        <f t="shared" ref="AF153" si="376">L153</f>
        <v>通貨を選択</v>
      </c>
      <c r="AG153" s="4" t="str">
        <f t="shared" ref="AG153" si="377">M153</f>
        <v>通貨を選択</v>
      </c>
      <c r="AH153" s="4" t="str">
        <f t="shared" ref="AH153" si="378">N153</f>
        <v>通貨を選択</v>
      </c>
      <c r="AJ153" s="4" t="s">
        <v>7</v>
      </c>
      <c r="AK153" s="4" t="s">
        <v>7</v>
      </c>
      <c r="AL153" s="4" t="s">
        <v>7</v>
      </c>
      <c r="AM153" s="4" t="s">
        <v>7</v>
      </c>
      <c r="AN153" s="4" t="s">
        <v>7</v>
      </c>
      <c r="AO153" s="4" t="s">
        <v>7</v>
      </c>
      <c r="AP153" s="4" t="s">
        <v>7</v>
      </c>
    </row>
    <row r="154" spans="1:42" s="22" customFormat="1" ht="15" customHeight="1" x14ac:dyDescent="0.25">
      <c r="A154" s="19" t="s">
        <v>52</v>
      </c>
      <c r="B154" s="19" t="s">
        <v>259</v>
      </c>
      <c r="C154" s="35"/>
      <c r="D154" s="36"/>
      <c r="E154" s="37"/>
      <c r="F154" s="37"/>
      <c r="G154" s="20" t="str">
        <f t="shared" ref="G154:G159" si="379">IF(OR(E154&lt;&gt;"",F154&lt;&gt;""),E154*12+F154,"")</f>
        <v/>
      </c>
      <c r="H154" s="37"/>
      <c r="I154" s="37"/>
      <c r="J154" s="37"/>
      <c r="K154" s="37"/>
      <c r="L154" s="37"/>
      <c r="M154" s="37"/>
      <c r="N154" s="37"/>
      <c r="O154" s="21">
        <f t="shared" ref="O154:O159" si="380">SUM(AJ154:AP154)*12</f>
        <v>0</v>
      </c>
      <c r="P154" s="37"/>
      <c r="Q154" s="37"/>
      <c r="R154" s="37"/>
      <c r="S154" s="37">
        <v>0</v>
      </c>
      <c r="T154" s="37"/>
      <c r="U154" s="37"/>
      <c r="V154" s="37"/>
      <c r="W154" s="37"/>
      <c r="X154" s="37"/>
      <c r="Y154" s="18">
        <f>SUM(P154:W154)*12+X154</f>
        <v>0</v>
      </c>
      <c r="Z154" s="23">
        <f>O154+Y154</f>
        <v>0</v>
      </c>
      <c r="AA154" s="96"/>
      <c r="AB154" s="22" t="e">
        <f>IF((AB153="通貨を選択"),NA(),_xlfn.XLOOKUP(AB153,為替レート[通貨],為替レート[100JPY当たり]))</f>
        <v>#N/A</v>
      </c>
      <c r="AC154" s="22" t="e">
        <f>IF((AC153="通貨を選択"),NA(),_xlfn.XLOOKUP(AC153,為替レート[通貨],為替レート[100JPY当たり]))</f>
        <v>#N/A</v>
      </c>
      <c r="AD154" s="22" t="e">
        <f>IF((AD153="通貨を選択"),NA(),_xlfn.XLOOKUP(AD153,為替レート[通貨],為替レート[100JPY当たり]))</f>
        <v>#N/A</v>
      </c>
      <c r="AE154" s="22" t="e">
        <f>IF((AE153="通貨を選択"),NA(),_xlfn.XLOOKUP(AE153,為替レート[通貨],為替レート[100JPY当たり]))</f>
        <v>#N/A</v>
      </c>
      <c r="AF154" s="22" t="e">
        <f>IF((AF153="通貨を選択"),NA(),_xlfn.XLOOKUP(AF153,為替レート[通貨],為替レート[100JPY当たり]))</f>
        <v>#N/A</v>
      </c>
      <c r="AG154" s="22" t="e">
        <f>IF((AG153="通貨を選択"),NA(),_xlfn.XLOOKUP(AG153,為替レート[通貨],為替レート[100JPY当たり]))</f>
        <v>#N/A</v>
      </c>
      <c r="AH154" s="22" t="e">
        <f>IF((AH153="通貨を選択"),NA(),_xlfn.XLOOKUP(AH153,為替レート[通貨],為替レート[100JPY当たり]))</f>
        <v>#N/A</v>
      </c>
      <c r="AJ154" s="24">
        <f t="shared" ref="AJ154:AJ159" si="381">IF(H154&lt;&gt;"",H154/AB154*100,0)</f>
        <v>0</v>
      </c>
      <c r="AK154" s="24">
        <f t="shared" ref="AK154:AK159" si="382">IF(I154&lt;&gt;"",I154/AC154*100,0)</f>
        <v>0</v>
      </c>
      <c r="AL154" s="24">
        <f t="shared" ref="AL154:AL159" si="383">IF(J154&lt;&gt;"",J154/AD154*100,0)</f>
        <v>0</v>
      </c>
      <c r="AM154" s="24">
        <f t="shared" ref="AM154:AM159" si="384">IF(K154&lt;&gt;"",K154/AE154*100,0)</f>
        <v>0</v>
      </c>
      <c r="AN154" s="24">
        <f t="shared" ref="AN154:AN159" si="385">IF(L154&lt;&gt;"",L154/AF154*100,0)</f>
        <v>0</v>
      </c>
      <c r="AO154" s="24">
        <f t="shared" ref="AO154:AO159" si="386">IF(M154&lt;&gt;"",M154/AG154*100,0)</f>
        <v>0</v>
      </c>
      <c r="AP154" s="24">
        <f t="shared" ref="AP154:AP159" si="387">IF(N154&lt;&gt;"",N154/AH154*100,0)</f>
        <v>0</v>
      </c>
    </row>
    <row r="155" spans="1:42" s="22" customFormat="1" ht="15" customHeight="1" x14ac:dyDescent="0.25">
      <c r="A155" s="19" t="s">
        <v>53</v>
      </c>
      <c r="B155" s="19" t="s">
        <v>259</v>
      </c>
      <c r="C155" s="35"/>
      <c r="D155" s="36"/>
      <c r="E155" s="37"/>
      <c r="F155" s="37"/>
      <c r="G155" s="20" t="str">
        <f>IF(OR(E155&lt;&gt;"",F155&lt;&gt;""),E155*12+F155,"")</f>
        <v/>
      </c>
      <c r="H155" s="37"/>
      <c r="I155" s="37"/>
      <c r="J155" s="37"/>
      <c r="K155" s="37"/>
      <c r="L155" s="37"/>
      <c r="M155" s="37"/>
      <c r="N155" s="37"/>
      <c r="O155" s="21">
        <f t="shared" si="380"/>
        <v>0</v>
      </c>
      <c r="P155" s="37"/>
      <c r="Q155" s="37"/>
      <c r="R155" s="37"/>
      <c r="S155" s="37">
        <v>0</v>
      </c>
      <c r="T155" s="37"/>
      <c r="U155" s="37"/>
      <c r="V155" s="37"/>
      <c r="W155" s="37"/>
      <c r="X155" s="37"/>
      <c r="Y155" s="18">
        <f t="shared" ref="Y155:Y159" si="388">SUM(P155:W155)*12+X155</f>
        <v>0</v>
      </c>
      <c r="Z155" s="23">
        <f t="shared" ref="Z155:Z159" si="389">O155+Y155</f>
        <v>0</v>
      </c>
      <c r="AA155" s="96"/>
      <c r="AB155" s="22" t="e">
        <f>IF((AB153="通貨を選択"),NA(),_xlfn.XLOOKUP(AB153,為替レート[通貨],為替レート[100JPY当たり]))</f>
        <v>#N/A</v>
      </c>
      <c r="AC155" s="22" t="e">
        <f>IF((AC153="通貨を選択"),NA(),_xlfn.XLOOKUP(AC153,為替レート[通貨],為替レート[100JPY当たり]))</f>
        <v>#N/A</v>
      </c>
      <c r="AD155" s="22" t="e">
        <f>IF((AD153="通貨を選択"),NA(),_xlfn.XLOOKUP(AD153,為替レート[通貨],為替レート[100JPY当たり]))</f>
        <v>#N/A</v>
      </c>
      <c r="AE155" s="22" t="e">
        <f>IF((AE153="通貨を選択"),NA(),_xlfn.XLOOKUP(AE153,為替レート[通貨],為替レート[100JPY当たり]))</f>
        <v>#N/A</v>
      </c>
      <c r="AF155" s="22" t="e">
        <f>IF((AF153="通貨を選択"),NA(),_xlfn.XLOOKUP(AF153,為替レート[通貨],為替レート[100JPY当たり]))</f>
        <v>#N/A</v>
      </c>
      <c r="AG155" s="22" t="e">
        <f>IF((AG153="通貨を選択"),NA(),_xlfn.XLOOKUP(AG153,為替レート[通貨],為替レート[100JPY当たり]))</f>
        <v>#N/A</v>
      </c>
      <c r="AH155" s="22" t="e">
        <f>IF((AH153="通貨を選択"),NA(),_xlfn.XLOOKUP(AH153,為替レート[通貨],為替レート[100JPY当たり]))</f>
        <v>#N/A</v>
      </c>
      <c r="AJ155" s="24">
        <f t="shared" si="381"/>
        <v>0</v>
      </c>
      <c r="AK155" s="24">
        <f t="shared" si="382"/>
        <v>0</v>
      </c>
      <c r="AL155" s="24">
        <f t="shared" si="383"/>
        <v>0</v>
      </c>
      <c r="AM155" s="24">
        <f t="shared" si="384"/>
        <v>0</v>
      </c>
      <c r="AN155" s="24">
        <f t="shared" si="385"/>
        <v>0</v>
      </c>
      <c r="AO155" s="24">
        <f t="shared" si="386"/>
        <v>0</v>
      </c>
      <c r="AP155" s="24">
        <f t="shared" si="387"/>
        <v>0</v>
      </c>
    </row>
    <row r="156" spans="1:42" s="22" customFormat="1" ht="15" customHeight="1" x14ac:dyDescent="0.25">
      <c r="A156" s="19" t="s">
        <v>54</v>
      </c>
      <c r="B156" s="19" t="s">
        <v>259</v>
      </c>
      <c r="C156" s="35"/>
      <c r="D156" s="36"/>
      <c r="E156" s="37"/>
      <c r="F156" s="37"/>
      <c r="G156" s="20" t="str">
        <f>IF(OR(E156&lt;&gt;"",F156&lt;&gt;""),E156*12+F156,"")</f>
        <v/>
      </c>
      <c r="H156" s="37"/>
      <c r="I156" s="37"/>
      <c r="J156" s="37"/>
      <c r="K156" s="37"/>
      <c r="L156" s="37"/>
      <c r="M156" s="37"/>
      <c r="N156" s="37"/>
      <c r="O156" s="21">
        <f t="shared" si="380"/>
        <v>0</v>
      </c>
      <c r="P156" s="37"/>
      <c r="Q156" s="37"/>
      <c r="R156" s="37"/>
      <c r="S156" s="37">
        <v>0</v>
      </c>
      <c r="T156" s="37"/>
      <c r="U156" s="37"/>
      <c r="V156" s="37"/>
      <c r="W156" s="37"/>
      <c r="X156" s="37"/>
      <c r="Y156" s="18">
        <f t="shared" si="388"/>
        <v>0</v>
      </c>
      <c r="Z156" s="23">
        <f t="shared" si="389"/>
        <v>0</v>
      </c>
      <c r="AA156" s="96"/>
      <c r="AB156" s="22" t="e">
        <f>IF((AB153="通貨を選択"),NA(),_xlfn.XLOOKUP(AB153,為替レート[通貨],為替レート[100JPY当たり]))</f>
        <v>#N/A</v>
      </c>
      <c r="AC156" s="22" t="e">
        <f>IF((AC153="通貨を選択"),NA(),_xlfn.XLOOKUP(AC153,為替レート[通貨],為替レート[100JPY当たり]))</f>
        <v>#N/A</v>
      </c>
      <c r="AD156" s="22" t="e">
        <f>IF((AD153="通貨を選択"),NA(),_xlfn.XLOOKUP(AD153,為替レート[通貨],為替レート[100JPY当たり]))</f>
        <v>#N/A</v>
      </c>
      <c r="AE156" s="22" t="e">
        <f>IF((AE153="通貨を選択"),NA(),_xlfn.XLOOKUP(AE153,為替レート[通貨],為替レート[100JPY当たり]))</f>
        <v>#N/A</v>
      </c>
      <c r="AF156" s="22" t="e">
        <f>IF((AF153="通貨を選択"),NA(),_xlfn.XLOOKUP(AF153,為替レート[通貨],為替レート[100JPY当たり]))</f>
        <v>#N/A</v>
      </c>
      <c r="AG156" s="22" t="e">
        <f>IF((AG153="通貨を選択"),NA(),_xlfn.XLOOKUP(AG153,為替レート[通貨],為替レート[100JPY当たり]))</f>
        <v>#N/A</v>
      </c>
      <c r="AH156" s="22" t="e">
        <f>IF((AH153="通貨を選択"),NA(),_xlfn.XLOOKUP(AH153,為替レート[通貨],為替レート[100JPY当たり]))</f>
        <v>#N/A</v>
      </c>
      <c r="AJ156" s="24">
        <f t="shared" si="381"/>
        <v>0</v>
      </c>
      <c r="AK156" s="24">
        <f t="shared" si="382"/>
        <v>0</v>
      </c>
      <c r="AL156" s="24">
        <f t="shared" si="383"/>
        <v>0</v>
      </c>
      <c r="AM156" s="24">
        <f t="shared" si="384"/>
        <v>0</v>
      </c>
      <c r="AN156" s="24">
        <f t="shared" si="385"/>
        <v>0</v>
      </c>
      <c r="AO156" s="24">
        <f t="shared" si="386"/>
        <v>0</v>
      </c>
      <c r="AP156" s="24">
        <f t="shared" si="387"/>
        <v>0</v>
      </c>
    </row>
    <row r="157" spans="1:42" s="22" customFormat="1" ht="15" customHeight="1" x14ac:dyDescent="0.25">
      <c r="A157" s="19" t="s">
        <v>55</v>
      </c>
      <c r="B157" s="19" t="s">
        <v>259</v>
      </c>
      <c r="C157" s="35"/>
      <c r="D157" s="36">
        <v>0</v>
      </c>
      <c r="E157" s="37"/>
      <c r="F157" s="37"/>
      <c r="G157" s="20" t="str">
        <f t="shared" si="379"/>
        <v/>
      </c>
      <c r="H157" s="37"/>
      <c r="I157" s="37"/>
      <c r="J157" s="37"/>
      <c r="K157" s="37"/>
      <c r="L157" s="37"/>
      <c r="M157" s="37"/>
      <c r="N157" s="37"/>
      <c r="O157" s="21">
        <f t="shared" si="380"/>
        <v>0</v>
      </c>
      <c r="P157" s="37"/>
      <c r="Q157" s="37"/>
      <c r="R157" s="37"/>
      <c r="S157" s="37"/>
      <c r="T157" s="37"/>
      <c r="U157" s="37"/>
      <c r="V157" s="37"/>
      <c r="W157" s="37"/>
      <c r="X157" s="37"/>
      <c r="Y157" s="18">
        <f t="shared" si="388"/>
        <v>0</v>
      </c>
      <c r="Z157" s="23">
        <f t="shared" si="389"/>
        <v>0</v>
      </c>
      <c r="AA157" s="96"/>
      <c r="AB157" s="22" t="e">
        <f>IF((AB153="通貨を選択"),NA(),_xlfn.XLOOKUP(AB153,為替レート[通貨],為替レート[100JPY当たり]))</f>
        <v>#N/A</v>
      </c>
      <c r="AC157" s="22" t="e">
        <f>IF((AC153="通貨を選択"),NA(),_xlfn.XLOOKUP(AC153,為替レート[通貨],為替レート[100JPY当たり]))</f>
        <v>#N/A</v>
      </c>
      <c r="AD157" s="22" t="e">
        <f>IF((AD153="通貨を選択"),NA(),_xlfn.XLOOKUP(AD153,為替レート[通貨],為替レート[100JPY当たり]))</f>
        <v>#N/A</v>
      </c>
      <c r="AE157" s="22" t="e">
        <f>IF((AE153="通貨を選択"),NA(),_xlfn.XLOOKUP(AE153,為替レート[通貨],為替レート[100JPY当たり]))</f>
        <v>#N/A</v>
      </c>
      <c r="AF157" s="22" t="e">
        <f>IF((AF153="通貨を選択"),NA(),_xlfn.XLOOKUP(AF153,為替レート[通貨],為替レート[100JPY当たり]))</f>
        <v>#N/A</v>
      </c>
      <c r="AG157" s="22" t="e">
        <f>IF((AG153="通貨を選択"),NA(),_xlfn.XLOOKUP(AG153,為替レート[通貨],為替レート[100JPY当たり]))</f>
        <v>#N/A</v>
      </c>
      <c r="AH157" s="22" t="e">
        <f>IF((AH153="通貨を選択"),NA(),_xlfn.XLOOKUP(AH153,為替レート[通貨],為替レート[100JPY当たり]))</f>
        <v>#N/A</v>
      </c>
      <c r="AJ157" s="24">
        <f t="shared" si="381"/>
        <v>0</v>
      </c>
      <c r="AK157" s="24">
        <f t="shared" si="382"/>
        <v>0</v>
      </c>
      <c r="AL157" s="24">
        <f t="shared" si="383"/>
        <v>0</v>
      </c>
      <c r="AM157" s="24">
        <f t="shared" si="384"/>
        <v>0</v>
      </c>
      <c r="AN157" s="24">
        <f t="shared" si="385"/>
        <v>0</v>
      </c>
      <c r="AO157" s="24">
        <f t="shared" si="386"/>
        <v>0</v>
      </c>
      <c r="AP157" s="24">
        <f t="shared" si="387"/>
        <v>0</v>
      </c>
    </row>
    <row r="158" spans="1:42" s="22" customFormat="1" ht="15" customHeight="1" x14ac:dyDescent="0.25">
      <c r="A158" s="19" t="s">
        <v>56</v>
      </c>
      <c r="B158" s="19" t="s">
        <v>259</v>
      </c>
      <c r="C158" s="35"/>
      <c r="D158" s="36">
        <v>0</v>
      </c>
      <c r="E158" s="37"/>
      <c r="F158" s="37"/>
      <c r="G158" s="20" t="str">
        <f t="shared" si="379"/>
        <v/>
      </c>
      <c r="H158" s="37"/>
      <c r="I158" s="37"/>
      <c r="J158" s="37"/>
      <c r="K158" s="37"/>
      <c r="L158" s="37"/>
      <c r="M158" s="37"/>
      <c r="N158" s="37"/>
      <c r="O158" s="21">
        <f t="shared" si="380"/>
        <v>0</v>
      </c>
      <c r="P158" s="37"/>
      <c r="Q158" s="37"/>
      <c r="R158" s="37"/>
      <c r="S158" s="37"/>
      <c r="T158" s="37"/>
      <c r="U158" s="37"/>
      <c r="V158" s="37"/>
      <c r="W158" s="37"/>
      <c r="X158" s="37"/>
      <c r="Y158" s="18">
        <f t="shared" si="388"/>
        <v>0</v>
      </c>
      <c r="Z158" s="23">
        <f t="shared" si="389"/>
        <v>0</v>
      </c>
      <c r="AA158" s="96"/>
      <c r="AB158" s="22" t="e">
        <f>IF((AB153="通貨を選択"),NA(),_xlfn.XLOOKUP(AB153,為替レート[通貨],為替レート[100JPY当たり]))</f>
        <v>#N/A</v>
      </c>
      <c r="AC158" s="22" t="e">
        <f>IF((AC153="通貨を選択"),NA(),_xlfn.XLOOKUP(AC153,為替レート[通貨],為替レート[100JPY当たり]))</f>
        <v>#N/A</v>
      </c>
      <c r="AD158" s="22" t="e">
        <f>IF((AD153="通貨を選択"),NA(),_xlfn.XLOOKUP(AD153,為替レート[通貨],為替レート[100JPY当たり]))</f>
        <v>#N/A</v>
      </c>
      <c r="AE158" s="22" t="e">
        <f>IF((AE153="通貨を選択"),NA(),_xlfn.XLOOKUP(AE153,為替レート[通貨],為替レート[100JPY当たり]))</f>
        <v>#N/A</v>
      </c>
      <c r="AF158" s="22" t="e">
        <f>IF((AF153="通貨を選択"),NA(),_xlfn.XLOOKUP(AF153,為替レート[通貨],為替レート[100JPY当たり]))</f>
        <v>#N/A</v>
      </c>
      <c r="AG158" s="22" t="e">
        <f>IF((AG153="通貨を選択"),NA(),_xlfn.XLOOKUP(AG153,為替レート[通貨],為替レート[100JPY当たり]))</f>
        <v>#N/A</v>
      </c>
      <c r="AH158" s="22" t="e">
        <f>IF((AH153="通貨を選択"),NA(),_xlfn.XLOOKUP(AH153,為替レート[通貨],為替レート[100JPY当たり]))</f>
        <v>#N/A</v>
      </c>
      <c r="AJ158" s="24">
        <f t="shared" si="381"/>
        <v>0</v>
      </c>
      <c r="AK158" s="24">
        <f t="shared" si="382"/>
        <v>0</v>
      </c>
      <c r="AL158" s="24">
        <f t="shared" si="383"/>
        <v>0</v>
      </c>
      <c r="AM158" s="24">
        <f t="shared" si="384"/>
        <v>0</v>
      </c>
      <c r="AN158" s="24">
        <f t="shared" si="385"/>
        <v>0</v>
      </c>
      <c r="AO158" s="24">
        <f t="shared" si="386"/>
        <v>0</v>
      </c>
      <c r="AP158" s="24">
        <f t="shared" si="387"/>
        <v>0</v>
      </c>
    </row>
    <row r="159" spans="1:42" s="22" customFormat="1" ht="15" customHeight="1" x14ac:dyDescent="0.25">
      <c r="A159" s="25" t="s">
        <v>57</v>
      </c>
      <c r="B159" s="25" t="s">
        <v>259</v>
      </c>
      <c r="C159" s="38"/>
      <c r="D159" s="39">
        <v>0</v>
      </c>
      <c r="E159" s="40"/>
      <c r="F159" s="40"/>
      <c r="G159" s="26" t="str">
        <f t="shared" si="379"/>
        <v/>
      </c>
      <c r="H159" s="40"/>
      <c r="I159" s="40"/>
      <c r="J159" s="40"/>
      <c r="K159" s="40"/>
      <c r="L159" s="40"/>
      <c r="M159" s="40"/>
      <c r="N159" s="40"/>
      <c r="O159" s="27">
        <f t="shared" si="380"/>
        <v>0</v>
      </c>
      <c r="P159" s="40"/>
      <c r="Q159" s="40"/>
      <c r="R159" s="40"/>
      <c r="S159" s="40"/>
      <c r="T159" s="40"/>
      <c r="U159" s="40"/>
      <c r="V159" s="40"/>
      <c r="W159" s="40"/>
      <c r="X159" s="40"/>
      <c r="Y159" s="28">
        <f t="shared" si="388"/>
        <v>0</v>
      </c>
      <c r="Z159" s="29">
        <f t="shared" si="389"/>
        <v>0</v>
      </c>
      <c r="AA159" s="96"/>
      <c r="AB159" s="22" t="e">
        <f>IF((AB153="通貨を選択"),NA(),_xlfn.XLOOKUP(AB153,為替レート[通貨],為替レート[100JPY当たり]))</f>
        <v>#N/A</v>
      </c>
      <c r="AC159" s="22" t="e">
        <f>IF((AC153="通貨を選択"),NA(),_xlfn.XLOOKUP(AC153,為替レート[通貨],為替レート[100JPY当たり]))</f>
        <v>#N/A</v>
      </c>
      <c r="AD159" s="22" t="e">
        <f>IF((AD153="通貨を選択"),NA(),_xlfn.XLOOKUP(AD153,為替レート[通貨],為替レート[100JPY当たり]))</f>
        <v>#N/A</v>
      </c>
      <c r="AE159" s="22" t="e">
        <f>IF((AE153="通貨を選択"),NA(),_xlfn.XLOOKUP(AE153,為替レート[通貨],為替レート[100JPY当たり]))</f>
        <v>#N/A</v>
      </c>
      <c r="AF159" s="22" t="e">
        <f>IF((AF153="通貨を選択"),NA(),_xlfn.XLOOKUP(AF153,為替レート[通貨],為替レート[100JPY当たり]))</f>
        <v>#N/A</v>
      </c>
      <c r="AG159" s="22" t="e">
        <f>IF((AG153="通貨を選択"),NA(),_xlfn.XLOOKUP(AG153,為替レート[通貨],為替レート[100JPY当たり]))</f>
        <v>#N/A</v>
      </c>
      <c r="AH159" s="22" t="e">
        <f>IF((AH153="通貨を選択"),NA(),_xlfn.XLOOKUP(AH153,為替レート[通貨],為替レート[100JPY当たり]))</f>
        <v>#N/A</v>
      </c>
      <c r="AJ159" s="24">
        <f t="shared" si="381"/>
        <v>0</v>
      </c>
      <c r="AK159" s="24">
        <f t="shared" si="382"/>
        <v>0</v>
      </c>
      <c r="AL159" s="24">
        <f t="shared" si="383"/>
        <v>0</v>
      </c>
      <c r="AM159" s="24">
        <f t="shared" si="384"/>
        <v>0</v>
      </c>
      <c r="AN159" s="24">
        <f t="shared" si="385"/>
        <v>0</v>
      </c>
      <c r="AO159" s="24">
        <f t="shared" si="386"/>
        <v>0</v>
      </c>
      <c r="AP159" s="24">
        <f t="shared" si="387"/>
        <v>0</v>
      </c>
    </row>
    <row r="160" spans="1:42" s="94" customFormat="1" ht="0.2" customHeight="1" x14ac:dyDescent="0.25">
      <c r="A160" s="90"/>
      <c r="B160" s="90"/>
      <c r="C160" s="91"/>
      <c r="D160" s="92"/>
      <c r="E160" s="92"/>
      <c r="F160" s="92"/>
      <c r="G160" s="92"/>
      <c r="H160" s="92"/>
      <c r="I160" s="92"/>
      <c r="J160" s="92"/>
      <c r="K160" s="92"/>
      <c r="L160" s="92"/>
      <c r="M160" s="92"/>
      <c r="N160" s="92"/>
      <c r="O160" s="92"/>
      <c r="P160" s="92"/>
      <c r="Q160" s="92"/>
      <c r="R160" s="92"/>
      <c r="S160" s="92"/>
      <c r="T160" s="92"/>
      <c r="U160" s="92"/>
      <c r="V160" s="92"/>
      <c r="W160" s="92"/>
      <c r="X160" s="92"/>
      <c r="Y160" s="34" t="s">
        <v>7</v>
      </c>
      <c r="Z160" s="32" t="s">
        <v>7</v>
      </c>
      <c r="AA160" s="93"/>
    </row>
    <row r="161" ht="15" hidden="1" customHeight="1" x14ac:dyDescent="0.25"/>
    <row r="162" ht="15" hidden="1" customHeight="1" x14ac:dyDescent="0.25"/>
  </sheetData>
  <sheetProtection sheet="1" selectLockedCells="1"/>
  <phoneticPr fontId="2"/>
  <conditionalFormatting sqref="H6:N6">
    <cfRule type="containsText" dxfId="21" priority="27" operator="containsText" text="通貨を選択">
      <formula>NOT(ISERROR(SEARCH("通貨を選択",H6)))</formula>
    </cfRule>
  </conditionalFormatting>
  <conditionalFormatting sqref="H13:N13">
    <cfRule type="containsText" dxfId="20" priority="21" operator="containsText" text="通貨を選択">
      <formula>NOT(ISERROR(SEARCH("通貨を選択",H13)))</formula>
    </cfRule>
  </conditionalFormatting>
  <conditionalFormatting sqref="H20:N20">
    <cfRule type="containsText" dxfId="19" priority="20" operator="containsText" text="通貨を選択">
      <formula>NOT(ISERROR(SEARCH("通貨を選択",H20)))</formula>
    </cfRule>
  </conditionalFormatting>
  <conditionalFormatting sqref="H27:N27">
    <cfRule type="containsText" dxfId="18" priority="19" operator="containsText" text="通貨を選択">
      <formula>NOT(ISERROR(SEARCH("通貨を選択",H27)))</formula>
    </cfRule>
  </conditionalFormatting>
  <conditionalFormatting sqref="H34:N34">
    <cfRule type="containsText" dxfId="17" priority="18" operator="containsText" text="通貨を選択">
      <formula>NOT(ISERROR(SEARCH("通貨を選択",H34)))</formula>
    </cfRule>
  </conditionalFormatting>
  <conditionalFormatting sqref="H41:N41">
    <cfRule type="containsText" dxfId="16" priority="17" operator="containsText" text="通貨を選択">
      <formula>NOT(ISERROR(SEARCH("通貨を選択",H41)))</formula>
    </cfRule>
  </conditionalFormatting>
  <conditionalFormatting sqref="H48:N48">
    <cfRule type="containsText" dxfId="15" priority="16" operator="containsText" text="通貨を選択">
      <formula>NOT(ISERROR(SEARCH("通貨を選択",H48)))</formula>
    </cfRule>
  </conditionalFormatting>
  <conditionalFormatting sqref="H55:N55">
    <cfRule type="containsText" dxfId="14" priority="15" operator="containsText" text="通貨を選択">
      <formula>NOT(ISERROR(SEARCH("通貨を選択",H55)))</formula>
    </cfRule>
  </conditionalFormatting>
  <conditionalFormatting sqref="H62:N62">
    <cfRule type="containsText" dxfId="13" priority="14" operator="containsText" text="通貨を選択">
      <formula>NOT(ISERROR(SEARCH("通貨を選択",H62)))</formula>
    </cfRule>
  </conditionalFormatting>
  <conditionalFormatting sqref="H69:N69">
    <cfRule type="containsText" dxfId="12" priority="13" operator="containsText" text="通貨を選択">
      <formula>NOT(ISERROR(SEARCH("通貨を選択",H69)))</formula>
    </cfRule>
  </conditionalFormatting>
  <conditionalFormatting sqref="H76:N76">
    <cfRule type="containsText" dxfId="11" priority="12" operator="containsText" text="通貨を選択">
      <formula>NOT(ISERROR(SEARCH("通貨を選択",H76)))</formula>
    </cfRule>
  </conditionalFormatting>
  <conditionalFormatting sqref="H83:N83">
    <cfRule type="containsText" dxfId="10" priority="11" operator="containsText" text="通貨を選択">
      <formula>NOT(ISERROR(SEARCH("通貨を選択",H83)))</formula>
    </cfRule>
  </conditionalFormatting>
  <conditionalFormatting sqref="H90:N90">
    <cfRule type="containsText" dxfId="9" priority="10" operator="containsText" text="通貨を選択">
      <formula>NOT(ISERROR(SEARCH("通貨を選択",H90)))</formula>
    </cfRule>
  </conditionalFormatting>
  <conditionalFormatting sqref="H97:N97">
    <cfRule type="containsText" dxfId="8" priority="9" operator="containsText" text="通貨を選択">
      <formula>NOT(ISERROR(SEARCH("通貨を選択",H97)))</formula>
    </cfRule>
  </conditionalFormatting>
  <conditionalFormatting sqref="H104:N104">
    <cfRule type="containsText" dxfId="7" priority="8" operator="containsText" text="通貨を選択">
      <formula>NOT(ISERROR(SEARCH("通貨を選択",H104)))</formula>
    </cfRule>
  </conditionalFormatting>
  <conditionalFormatting sqref="H111:N111">
    <cfRule type="containsText" dxfId="6" priority="7" operator="containsText" text="通貨を選択">
      <formula>NOT(ISERROR(SEARCH("通貨を選択",H111)))</formula>
    </cfRule>
  </conditionalFormatting>
  <conditionalFormatting sqref="H118:N118">
    <cfRule type="containsText" dxfId="5" priority="6" operator="containsText" text="通貨を選択">
      <formula>NOT(ISERROR(SEARCH("通貨を選択",H118)))</formula>
    </cfRule>
  </conditionalFormatting>
  <conditionalFormatting sqref="H125:N125">
    <cfRule type="containsText" dxfId="4" priority="5" operator="containsText" text="通貨を選択">
      <formula>NOT(ISERROR(SEARCH("通貨を選択",H125)))</formula>
    </cfRule>
  </conditionalFormatting>
  <conditionalFormatting sqref="H132:N132">
    <cfRule type="containsText" dxfId="3" priority="4" operator="containsText" text="通貨を選択">
      <formula>NOT(ISERROR(SEARCH("通貨を選択",H132)))</formula>
    </cfRule>
  </conditionalFormatting>
  <conditionalFormatting sqref="H139:N139">
    <cfRule type="containsText" dxfId="2" priority="3" operator="containsText" text="通貨を選択">
      <formula>NOT(ISERROR(SEARCH("通貨を選択",H139)))</formula>
    </cfRule>
  </conditionalFormatting>
  <conditionalFormatting sqref="H146:N146">
    <cfRule type="containsText" dxfId="1" priority="2" operator="containsText" text="通貨を選択">
      <formula>NOT(ISERROR(SEARCH("通貨を選択",H146)))</formula>
    </cfRule>
  </conditionalFormatting>
  <conditionalFormatting sqref="H153:N153">
    <cfRule type="containsText" dxfId="0" priority="1" operator="containsText" text="通貨を選択">
      <formula>NOT(ISERROR(SEARCH("通貨を選択",H153)))</formula>
    </cfRule>
  </conditionalFormatting>
  <dataValidations count="2">
    <dataValidation type="list" allowBlank="1" showInputMessage="1" showErrorMessage="1" sqref="H153:N153 H13:N13 H20:N20 H27:N27 H34:N34 H41:N41 H48:N48 H55:N55 H62:N62 H69:N69 H76:N76 H83:N83 H90:N90 H97:N97 H104:N104 H111:N111 H118:N118 H125:N125 H132:N132 H139:N139 H146:N146 H6:N6" xr:uid="{37DE5265-AB75-4542-9BA5-18DF81589A0E}">
      <formula1>INDIRECT("通貨")</formula1>
    </dataValidation>
    <dataValidation imeMode="off" allowBlank="1" showInputMessage="1" showErrorMessage="1" sqref="H154:N159 D14:F19 P7:X12 H7:N12 D154:F159 D21:F26 H21:N26 D28:F33 D35:F40 H28:N33 D42:F47 H14:N19 H35:N40 D49:F54 H112:N117 H42:N47 D56:F61 H119:N124 H49:N54 D63:F68 D70:F75 H56:N61 D77:F82 H147:N152 H63:N68 D84:F89 H140:N145 H70:N75 D91:F96 D98:F103 H77:N82 D105:F110 D112:F117 H84:N89 D119:F124 H126:N131 D126:F131 D133:F138 H98:N103 D140:F145 H91:N96 H105:N110 D147:F152 H133:N138 D7:F12 P14:X19 P21:X26 P28:X33 P35:X40 P42:X47 P49:X54 P56:X61 P63:X68 P70:X75 P77:X82 P84:X89 P91:X96 P98:X103 P105:X110 P112:X117 P119:X124 P126:X131 P133:X138 P140:X145 P147:X152 P154:X159" xr:uid="{0A8CA7E9-3A2F-4E40-B044-67C692422F16}"/>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04867-8305-4AF8-AB4A-DBEADAA7F1E1}">
  <sheetPr codeName="Sheet5"/>
  <dimension ref="A2:E20"/>
  <sheetViews>
    <sheetView workbookViewId="0">
      <selection activeCell="G16" sqref="G16"/>
    </sheetView>
  </sheetViews>
  <sheetFormatPr defaultRowHeight="14.25" x14ac:dyDescent="0.25"/>
  <cols>
    <col min="1" max="1" width="9.25" style="13" bestFit="1" customWidth="1"/>
    <col min="2" max="2" width="2.625" style="13" customWidth="1"/>
    <col min="3" max="3" width="8" style="13" bestFit="1" customWidth="1"/>
    <col min="4" max="4" width="11.625" style="13" customWidth="1"/>
    <col min="5" max="5" width="13.375" style="13" customWidth="1"/>
    <col min="6" max="16384" width="9" style="13"/>
  </cols>
  <sheetData>
    <row r="2" spans="1:5" x14ac:dyDescent="0.25">
      <c r="A2" s="13" t="s">
        <v>64</v>
      </c>
      <c r="C2" s="13" t="s">
        <v>64</v>
      </c>
      <c r="D2" s="13" t="s">
        <v>71</v>
      </c>
      <c r="E2" s="13" t="s">
        <v>72</v>
      </c>
    </row>
    <row r="3" spans="1:5" x14ac:dyDescent="0.25">
      <c r="A3" s="13" t="s">
        <v>73</v>
      </c>
      <c r="C3" s="13" t="s">
        <v>63</v>
      </c>
      <c r="D3" s="13">
        <v>100</v>
      </c>
      <c r="E3" s="13">
        <v>100</v>
      </c>
    </row>
    <row r="4" spans="1:5" x14ac:dyDescent="0.25">
      <c r="A4" s="13" t="s">
        <v>14</v>
      </c>
      <c r="C4" s="13" t="s">
        <v>14</v>
      </c>
      <c r="D4" s="13">
        <v>5.17</v>
      </c>
      <c r="E4" s="13">
        <v>3.3636955107351985</v>
      </c>
    </row>
    <row r="5" spans="1:5" x14ac:dyDescent="0.25">
      <c r="A5" s="13" t="s">
        <v>15</v>
      </c>
      <c r="C5" s="13" t="s">
        <v>15</v>
      </c>
      <c r="D5" s="13">
        <v>7.24</v>
      </c>
      <c r="E5" s="13">
        <v>4.7104749512036443</v>
      </c>
    </row>
    <row r="6" spans="1:5" x14ac:dyDescent="0.25">
      <c r="A6" s="13" t="s">
        <v>13</v>
      </c>
      <c r="C6" s="13" t="s">
        <v>13</v>
      </c>
      <c r="D6" s="13">
        <v>0.93500000000000005</v>
      </c>
      <c r="E6" s="13">
        <v>0.60832791151594023</v>
      </c>
    </row>
    <row r="7" spans="1:5" x14ac:dyDescent="0.25">
      <c r="A7" s="13" t="s">
        <v>28</v>
      </c>
      <c r="C7" s="13" t="s">
        <v>28</v>
      </c>
      <c r="D7" s="13">
        <v>0.8</v>
      </c>
      <c r="E7" s="13">
        <v>0.52049446974625901</v>
      </c>
    </row>
    <row r="8" spans="1:5" x14ac:dyDescent="0.25">
      <c r="A8" s="13" t="s">
        <v>16</v>
      </c>
      <c r="C8" s="13" t="s">
        <v>16</v>
      </c>
      <c r="D8" s="13">
        <v>7.8</v>
      </c>
      <c r="E8" s="13">
        <v>5.0748210800260249</v>
      </c>
    </row>
    <row r="9" spans="1:5" x14ac:dyDescent="0.25">
      <c r="A9" s="13" t="s">
        <v>18</v>
      </c>
      <c r="C9" s="13" t="s">
        <v>18</v>
      </c>
      <c r="D9" s="13">
        <v>16020</v>
      </c>
      <c r="E9" s="13">
        <v>10422.901756668836</v>
      </c>
    </row>
    <row r="10" spans="1:5" x14ac:dyDescent="0.25">
      <c r="A10" s="13" t="s">
        <v>17</v>
      </c>
      <c r="C10" s="13" t="s">
        <v>17</v>
      </c>
      <c r="D10" s="13">
        <v>83.5</v>
      </c>
      <c r="E10" s="13">
        <v>54.326610279765788</v>
      </c>
    </row>
    <row r="11" spans="1:5" x14ac:dyDescent="0.25">
      <c r="A11" s="13" t="s">
        <v>11</v>
      </c>
      <c r="C11" s="13" t="s">
        <v>11</v>
      </c>
      <c r="D11" s="13">
        <v>153.69999999999999</v>
      </c>
      <c r="E11" s="13">
        <v>100</v>
      </c>
    </row>
    <row r="12" spans="1:5" x14ac:dyDescent="0.25">
      <c r="A12" s="13" t="s">
        <v>23</v>
      </c>
      <c r="C12" s="13" t="s">
        <v>23</v>
      </c>
      <c r="D12" s="13">
        <v>1374</v>
      </c>
      <c r="E12" s="13">
        <v>893.94925178919971</v>
      </c>
    </row>
    <row r="13" spans="1:5" x14ac:dyDescent="0.25">
      <c r="A13" s="13" t="s">
        <v>20</v>
      </c>
      <c r="C13" s="13" t="s">
        <v>20</v>
      </c>
      <c r="D13" s="13">
        <v>16.8</v>
      </c>
      <c r="E13" s="13">
        <v>10.930383864671439</v>
      </c>
    </row>
    <row r="14" spans="1:5" x14ac:dyDescent="0.25">
      <c r="A14" s="13" t="s">
        <v>19</v>
      </c>
      <c r="C14" s="13" t="s">
        <v>19</v>
      </c>
      <c r="D14" s="13">
        <v>4.7699999999999996</v>
      </c>
      <c r="E14" s="13">
        <v>3.103448275862069</v>
      </c>
    </row>
    <row r="15" spans="1:5" x14ac:dyDescent="0.25">
      <c r="A15" s="13" t="s">
        <v>21</v>
      </c>
      <c r="C15" s="13" t="s">
        <v>21</v>
      </c>
      <c r="D15" s="13">
        <v>56.9</v>
      </c>
      <c r="E15" s="13">
        <v>37.020169160702672</v>
      </c>
    </row>
    <row r="16" spans="1:5" x14ac:dyDescent="0.25">
      <c r="A16" s="13" t="s">
        <v>22</v>
      </c>
      <c r="C16" s="13" t="s">
        <v>22</v>
      </c>
      <c r="D16" s="13">
        <v>1.3580000000000001</v>
      </c>
      <c r="E16" s="13">
        <v>0.88353936239427466</v>
      </c>
    </row>
    <row r="17" spans="1:5" x14ac:dyDescent="0.25">
      <c r="A17" s="13" t="s">
        <v>25</v>
      </c>
      <c r="C17" s="13" t="s">
        <v>25</v>
      </c>
      <c r="D17" s="13">
        <v>36.6</v>
      </c>
      <c r="E17" s="13">
        <v>23.812621990891351</v>
      </c>
    </row>
    <row r="18" spans="1:5" x14ac:dyDescent="0.25">
      <c r="A18" s="13" t="s">
        <v>24</v>
      </c>
      <c r="C18" s="13" t="s">
        <v>24</v>
      </c>
      <c r="D18" s="13">
        <v>32.299999999999997</v>
      </c>
      <c r="E18" s="13">
        <v>21.014964216005204</v>
      </c>
    </row>
    <row r="19" spans="1:5" x14ac:dyDescent="0.25">
      <c r="A19" s="13" t="s">
        <v>12</v>
      </c>
      <c r="C19" s="13" t="s">
        <v>12</v>
      </c>
      <c r="D19" s="13">
        <v>1</v>
      </c>
      <c r="E19" s="13">
        <v>0.65061808718282377</v>
      </c>
    </row>
    <row r="20" spans="1:5" x14ac:dyDescent="0.25">
      <c r="A20" s="13" t="s">
        <v>26</v>
      </c>
      <c r="C20" s="13" t="s">
        <v>26</v>
      </c>
      <c r="D20" s="13">
        <v>25200</v>
      </c>
      <c r="E20" s="13">
        <v>16395.575797007157</v>
      </c>
    </row>
  </sheetData>
  <phoneticPr fontId="2"/>
  <pageMargins left="0.7" right="0.7" top="0.75" bottom="0.75" header="0.3" footer="0.3"/>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14</vt:i4>
      </vt:variant>
    </vt:vector>
  </HeadingPairs>
  <TitlesOfParts>
    <vt:vector size="18" baseType="lpstr">
      <vt:lpstr>使い方</vt:lpstr>
      <vt:lpstr>①プロファイル</vt:lpstr>
      <vt:lpstr>②給与情報</vt:lpstr>
      <vt:lpstr>リスト</vt:lpstr>
      <vt:lpstr>①プロファイル!Print_Area</vt:lpstr>
      <vt:lpstr>使い方!Print_Area</vt:lpstr>
      <vt:lpstr>データプロバイダー</vt:lpstr>
      <vt:lpstr>メールアドレス</vt:lpstr>
      <vt:lpstr>貴社名</vt:lpstr>
      <vt:lpstr>給与計算方法</vt:lpstr>
      <vt:lpstr>業種</vt:lpstr>
      <vt:lpstr>氏名</vt:lpstr>
      <vt:lpstr>従業員数単体</vt:lpstr>
      <vt:lpstr>従業員数連結</vt:lpstr>
      <vt:lpstr>所属部署</vt:lpstr>
      <vt:lpstr>賞与の取り扱い</vt:lpstr>
      <vt:lpstr>駐在員数</vt:lpstr>
      <vt:lpstr>電話番号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梶谷　由紀子</dc:creator>
  <cp:lastModifiedBy>豊田　萌</cp:lastModifiedBy>
  <cp:lastPrinted>2024-05-31T06:14:46Z</cp:lastPrinted>
  <dcterms:created xsi:type="dcterms:W3CDTF">2024-01-10T10:26:55Z</dcterms:created>
  <dcterms:modified xsi:type="dcterms:W3CDTF">2024-06-25T08:27:03Z</dcterms:modified>
</cp:coreProperties>
</file>